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F:\WT\WT 1\002-Wyniki i analizy zawodów muchowych\9-Eliminacje\Eliminacje 2025\Puchar Sanu 2025\"/>
    </mc:Choice>
  </mc:AlternateContent>
  <xr:revisionPtr revIDLastSave="0" documentId="13_ncr:1_{15A42482-D182-4746-B342-23D9A3A6ECE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Arkusz1" sheetId="1" r:id="rId1"/>
    <sheet name="Arkusz2" sheetId="2" r:id="rId2"/>
    <sheet name="Arkusz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9" i="1" l="1"/>
  <c r="T73" i="1"/>
  <c r="N73" i="1"/>
  <c r="H73" i="1"/>
  <c r="T46" i="1"/>
  <c r="N46" i="1"/>
  <c r="H46" i="1"/>
  <c r="T19" i="1"/>
  <c r="H19" i="1"/>
  <c r="U73" i="1" l="1"/>
  <c r="W73" i="1" s="1"/>
  <c r="U46" i="1"/>
  <c r="W46" i="1" s="1"/>
  <c r="U19" i="1"/>
  <c r="W19" i="1" s="1"/>
  <c r="T70" i="1"/>
  <c r="N70" i="1"/>
  <c r="H70" i="1"/>
  <c r="T67" i="1"/>
  <c r="N67" i="1"/>
  <c r="H67" i="1"/>
  <c r="T64" i="1"/>
  <c r="N64" i="1"/>
  <c r="H64" i="1"/>
  <c r="T61" i="1"/>
  <c r="N61" i="1"/>
  <c r="H61" i="1"/>
  <c r="T58" i="1"/>
  <c r="N58" i="1"/>
  <c r="H58" i="1"/>
  <c r="T43" i="1"/>
  <c r="N43" i="1"/>
  <c r="H43" i="1"/>
  <c r="T40" i="1"/>
  <c r="N40" i="1"/>
  <c r="H40" i="1"/>
  <c r="T37" i="1"/>
  <c r="N37" i="1"/>
  <c r="H37" i="1"/>
  <c r="T34" i="1"/>
  <c r="N34" i="1"/>
  <c r="H34" i="1"/>
  <c r="T31" i="1"/>
  <c r="N31" i="1"/>
  <c r="H31" i="1"/>
  <c r="H79" i="1" l="1"/>
  <c r="I51" i="1"/>
  <c r="C78" i="1"/>
  <c r="T79" i="1"/>
  <c r="O78" i="1"/>
  <c r="T80" i="1" s="1"/>
  <c r="N79" i="1"/>
  <c r="I78" i="1"/>
  <c r="N80" i="1" s="1"/>
  <c r="O51" i="1"/>
  <c r="T53" i="1" s="1"/>
  <c r="C51" i="1"/>
  <c r="H52" i="1"/>
  <c r="U70" i="1"/>
  <c r="W70" i="1" s="1"/>
  <c r="U67" i="1"/>
  <c r="W67" i="1" s="1"/>
  <c r="U61" i="1"/>
  <c r="W61" i="1" s="1"/>
  <c r="U34" i="1"/>
  <c r="W34" i="1" s="1"/>
  <c r="U37" i="1"/>
  <c r="W37" i="1" s="1"/>
  <c r="U40" i="1"/>
  <c r="W40" i="1" s="1"/>
  <c r="U64" i="1"/>
  <c r="W64" i="1" s="1"/>
  <c r="U43" i="1"/>
  <c r="W43" i="1" s="1"/>
  <c r="U58" i="1"/>
  <c r="W58" i="1" s="1"/>
  <c r="N52" i="1"/>
  <c r="U31" i="1"/>
  <c r="W31" i="1" s="1"/>
  <c r="N53" i="1"/>
  <c r="T52" i="1"/>
  <c r="T7" i="1"/>
  <c r="N7" i="1"/>
  <c r="H7" i="1"/>
  <c r="H4" i="1"/>
  <c r="N4" i="1"/>
  <c r="T4" i="1"/>
  <c r="W79" i="1" l="1"/>
  <c r="U49" i="1"/>
  <c r="U53" i="1" s="1"/>
  <c r="H53" i="1"/>
  <c r="U79" i="1"/>
  <c r="H80" i="1"/>
  <c r="U76" i="1"/>
  <c r="U80" i="1" s="1"/>
  <c r="U52" i="1"/>
  <c r="W52" i="1"/>
  <c r="U7" i="1"/>
  <c r="W7" i="1" s="1"/>
  <c r="T13" i="1" l="1"/>
  <c r="N13" i="1"/>
  <c r="H13" i="1"/>
  <c r="T10" i="1"/>
  <c r="N10" i="1"/>
  <c r="H10" i="1"/>
  <c r="H16" i="1"/>
  <c r="N16" i="1"/>
  <c r="T16" i="1"/>
  <c r="O24" i="1" l="1"/>
  <c r="T26" i="1" s="1"/>
  <c r="T25" i="1"/>
  <c r="H25" i="1"/>
  <c r="C24" i="1"/>
  <c r="N25" i="1"/>
  <c r="I24" i="1"/>
  <c r="N26" i="1" s="1"/>
  <c r="U16" i="1"/>
  <c r="W16" i="1" s="1"/>
  <c r="U13" i="1"/>
  <c r="W13" i="1" s="1"/>
  <c r="U4" i="1"/>
  <c r="W4" i="1" s="1"/>
  <c r="U10" i="1"/>
  <c r="W10" i="1" s="1"/>
  <c r="U22" i="1" l="1"/>
  <c r="U26" i="1" s="1"/>
  <c r="H26" i="1"/>
  <c r="U25" i="1"/>
  <c r="W25" i="1"/>
</calcChain>
</file>

<file path=xl/sharedStrings.xml><?xml version="1.0" encoding="utf-8"?>
<sst xmlns="http://schemas.openxmlformats.org/spreadsheetml/2006/main" count="350" uniqueCount="130">
  <si>
    <t>ryb</t>
  </si>
  <si>
    <t xml:space="preserve">R </t>
  </si>
  <si>
    <t>R</t>
  </si>
  <si>
    <t>Ryb</t>
  </si>
  <si>
    <t>N-R</t>
  </si>
  <si>
    <t>Pkt</t>
  </si>
  <si>
    <t>GP</t>
  </si>
  <si>
    <t>Średnia ilość ryb na stanowisku:</t>
  </si>
  <si>
    <t>Opis stanowisk:</t>
  </si>
  <si>
    <t>St.</t>
  </si>
  <si>
    <t>Nr</t>
  </si>
  <si>
    <t>RAZEM tura 1</t>
  </si>
  <si>
    <t>Ryby</t>
  </si>
  <si>
    <t>RAZEM tura 3</t>
  </si>
  <si>
    <t>RAZEM tura 2</t>
  </si>
  <si>
    <t>(od ilości złowionych na nim ryb odjęto</t>
  </si>
  <si>
    <t>średnią ryb na stanowisku w sektorze)</t>
  </si>
  <si>
    <t>Zawodnik</t>
  </si>
  <si>
    <t>Status</t>
  </si>
  <si>
    <t>stanowiska</t>
  </si>
  <si>
    <t>Status stanowiska</t>
  </si>
  <si>
    <t>Średni</t>
  </si>
  <si>
    <t>status</t>
  </si>
  <si>
    <t>stanowisk</t>
  </si>
  <si>
    <t>PUCHAR</t>
  </si>
  <si>
    <t>SANU</t>
  </si>
  <si>
    <t>Tura 1 (sobota 8.00-11.00)</t>
  </si>
  <si>
    <t>Średnia ilość ryb na zawodnika:</t>
  </si>
  <si>
    <t>II liga</t>
  </si>
  <si>
    <t>Tura 3 (niedziela 8.30-11.30)</t>
  </si>
  <si>
    <t>Opach Kamil</t>
  </si>
  <si>
    <t>Gerula Grzegorz</t>
  </si>
  <si>
    <t>Kaniuczak Rafał</t>
  </si>
  <si>
    <t>Derkowski Maciej</t>
  </si>
  <si>
    <t>Derkowski Krzysztof</t>
  </si>
  <si>
    <t>Skurski Tomasz</t>
  </si>
  <si>
    <t>Skurski Jacek</t>
  </si>
  <si>
    <t>Gołofit Lesław</t>
  </si>
  <si>
    <t>Lach Józef</t>
  </si>
  <si>
    <t>Puchar Sanu 2025 - sektor A (rzeka San - odcinek Nozdrzec - Dynów)</t>
  </si>
  <si>
    <t>do drewnianego domku - około 200 m poniżej agroturystyki "U Grodzia"</t>
  </si>
  <si>
    <t>od drewnianego domku - około 200 m poniżej agroturystyki "U Grodzia"</t>
  </si>
  <si>
    <t>do około 50 m poniżej wypożyczalni sprzętu budowlanego - lewy brzeg</t>
  </si>
  <si>
    <t>do około 200 m powyżej mostu ze światłami w Dynowie</t>
  </si>
  <si>
    <t>do około 350 m poniżej mostu w Dynowie</t>
  </si>
  <si>
    <t>targowisko miejskie - lewy brzeg</t>
  </si>
  <si>
    <t>od około 350 m poniżej mostu w Dynowie</t>
  </si>
  <si>
    <t>do końca wyspy - około 200 m poniżej bazy SAN-KAJAKI</t>
  </si>
  <si>
    <t xml:space="preserve"> do około 200 m poniżej warszatu stolarskiego RUDEK - prawy brzeg</t>
  </si>
  <si>
    <t>od około 200 m poniżej warsztatu stolarskiego RUDEK - prawy brzeg</t>
  </si>
  <si>
    <t>do oczyszczalni ścieków - lewy brzeg</t>
  </si>
  <si>
    <t>od oczyszczalni ścieków - lewy brzeg</t>
  </si>
  <si>
    <t>do gminnego ośrodka rekreacyjnego</t>
  </si>
  <si>
    <t>przy drodze do stadionu sportowego LKS PODGÓRZE Bachórz</t>
  </si>
  <si>
    <t>do około 100 m poniżej końca drogi dojazdowej do rzeki - prawy brzeg</t>
  </si>
  <si>
    <t>targowisko miejskie - lewy brzeg - koniec stanowiska i sektora</t>
  </si>
  <si>
    <t>Puchar Sanu 2025 - sektor B (rzeka San - odcinek Dynów - Pawłokoma)</t>
  </si>
  <si>
    <t>do kościoła w Słonnem</t>
  </si>
  <si>
    <t>od kościoła w Słonnem</t>
  </si>
  <si>
    <t>do kładki wiszącej w Słonnem</t>
  </si>
  <si>
    <t>od kładki wiszącej w Słonnem</t>
  </si>
  <si>
    <t>od około 150 m powyżej kapliczki - lewy brzeg</t>
  </si>
  <si>
    <t>do około 500 m poniżej agroturystyki U PIEROŻKA - lewy brzeg</t>
  </si>
  <si>
    <t>do około 150 m poniżej łuku drogi na wysokości wyspy - lewy brzeg</t>
  </si>
  <si>
    <t>od około 500 m poniżej agroturystyki U PIEROŻKA - lewy brzeg</t>
  </si>
  <si>
    <t>od około 150 m poniżej łuku drogi na wysokości wyspy - lewy brzeg</t>
  </si>
  <si>
    <t>Tura 2 (sobota 15.00-18.00)</t>
  </si>
  <si>
    <t>od około 50 m poniżej wypożyczalni sprzętu budowlanego - lewy brzeg</t>
  </si>
  <si>
    <t>od około 200 m powyżej mostu ze światłami w Dynowie</t>
  </si>
  <si>
    <t>od końca wyspy - około 200 m poniżej bazy SAN-KAJAKI</t>
  </si>
  <si>
    <t>od gminnego ośrodka rekreacyjnego</t>
  </si>
  <si>
    <t>od około 400 m poniżej ujścia potoku Baryczka</t>
  </si>
  <si>
    <t>do około 350 m powyżej wiaty - punkt wydawania kart</t>
  </si>
  <si>
    <t>od około 350 m powyżej wiaty - punkt wydawania kart</t>
  </si>
  <si>
    <t>od około 100 m poniżej wiaty - punkt wydawania kart</t>
  </si>
  <si>
    <t>do około 100 m poniżej wiaty - punkt wydawania kart</t>
  </si>
  <si>
    <t>do około 500 m poniżej ośrodka</t>
  </si>
  <si>
    <t>od około 500 m poniżej ośrodka</t>
  </si>
  <si>
    <t>około 500 m powyżej stawów w Pawłokomie - prawy brzeg - PRZERWA</t>
  </si>
  <si>
    <t>od około 50 m powyżej mostu SIELNICA</t>
  </si>
  <si>
    <t>do około 200 m powyżej kapliczki - lewy brzeg</t>
  </si>
  <si>
    <t>około 100 m powyżej zakrętu rzeki w prawo</t>
  </si>
  <si>
    <t>Rycyk Patryk</t>
  </si>
  <si>
    <t>Marcinek Radosław</t>
  </si>
  <si>
    <t>wakat</t>
  </si>
  <si>
    <t>Puchar Sanu 2025 - sektor C (rzeka San - odcinek Słonne-Wybrzeże)</t>
  </si>
  <si>
    <t>koniec stanowiska i sektora</t>
  </si>
  <si>
    <t>do kładki wiszącej powyżej promu w miejscowości Wybrzeże</t>
  </si>
  <si>
    <t>Kłysiak Marcin</t>
  </si>
  <si>
    <t>Bałda Piotr</t>
  </si>
  <si>
    <t>Bełbot Rafał</t>
  </si>
  <si>
    <t>Benedyk Janusz</t>
  </si>
  <si>
    <t>Białoń Krystian</t>
  </si>
  <si>
    <t>Chmielewski Tomasz</t>
  </si>
  <si>
    <t>Chytła Wojciech</t>
  </si>
  <si>
    <t>Cudzich Tomasz</t>
  </si>
  <si>
    <t>Czajkowski Łukasz</t>
  </si>
  <si>
    <t>Dominiak Wojciech</t>
  </si>
  <si>
    <t>Gagatek Sławomir</t>
  </si>
  <si>
    <t>Gąsienica-Bryjak Karol</t>
  </si>
  <si>
    <t>Gębala Piotr</t>
  </si>
  <si>
    <t>Gładysz Mateusz</t>
  </si>
  <si>
    <t>Gonciarczyk Janusz</t>
  </si>
  <si>
    <t>Jackowski Ignacy</t>
  </si>
  <si>
    <t>Kęsek Konrad</t>
  </si>
  <si>
    <t>Kliś Piotr</t>
  </si>
  <si>
    <t>Krukowski Adam</t>
  </si>
  <si>
    <t>Krupa Staniisław</t>
  </si>
  <si>
    <t>Ludwiniak Jakub</t>
  </si>
  <si>
    <t>Ławnik Artur</t>
  </si>
  <si>
    <t>Łobas Barbara</t>
  </si>
  <si>
    <t>Maciuba Dariusz</t>
  </si>
  <si>
    <t>Małek Krzysztof</t>
  </si>
  <si>
    <t>Małutowski Krzysztof</t>
  </si>
  <si>
    <t>Marcinów Grzegorz</t>
  </si>
  <si>
    <t>Matuśniak Marcin</t>
  </si>
  <si>
    <t>Moryl Kacper</t>
  </si>
  <si>
    <t>Mozdyniewicz Marian</t>
  </si>
  <si>
    <t>Oświata Marcin</t>
  </si>
  <si>
    <t>Piętowski Łukasz</t>
  </si>
  <si>
    <t>Podstawka Paweł</t>
  </si>
  <si>
    <t>Rodak Mariusz</t>
  </si>
  <si>
    <t>Romaniak Kamil</t>
  </si>
  <si>
    <t>Szuba Krzysztof</t>
  </si>
  <si>
    <t>Zondziuk Grzegorz</t>
  </si>
  <si>
    <t>Żywicki Mateusz</t>
  </si>
  <si>
    <t>Fijałkowski Marek</t>
  </si>
  <si>
    <t>Ligęza Michał</t>
  </si>
  <si>
    <t>Biegus Patryk</t>
  </si>
  <si>
    <t xml:space="preserve">Kaniuczak Rafał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</si>
</sst>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0"/>
      <name val="Arial CE"/>
      <charset val="238"/>
    </font>
    <font>
      <sz val="10"/>
      <name val="Arial CE"/>
      <charset val="238"/>
    </font>
    <font>
      <b/>
      <sz val="8"/>
      <name val="Arial CE"/>
      <charset val="238"/>
    </font>
    <font>
      <sz val="8"/>
      <name val="Arial CE"/>
      <charset val="238"/>
    </font>
    <font>
      <b/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6">
    <xf numFmtId="0" fontId="0" fillId="0" borderId="0" xfId="0"/>
    <xf numFmtId="1" fontId="2" fillId="6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 wrapText="1"/>
    </xf>
    <xf numFmtId="0" fontId="3" fillId="3" borderId="1" xfId="1" applyFont="1" applyFill="1" applyBorder="1" applyAlignment="1">
      <alignment horizontal="center" vertical="center"/>
    </xf>
    <xf numFmtId="164" fontId="3" fillId="3" borderId="1" xfId="1" applyNumberFormat="1" applyFont="1" applyFill="1" applyBorder="1" applyAlignment="1">
      <alignment horizontal="center" vertical="center"/>
    </xf>
    <xf numFmtId="0" fontId="3" fillId="3" borderId="1" xfId="1" applyFont="1" applyFill="1" applyBorder="1" applyAlignment="1">
      <alignment horizontal="left" vertical="center"/>
    </xf>
    <xf numFmtId="0" fontId="3" fillId="0" borderId="0" xfId="0" applyFont="1"/>
    <xf numFmtId="0" fontId="3" fillId="3" borderId="1" xfId="1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left" vertical="center" wrapText="1"/>
    </xf>
    <xf numFmtId="0" fontId="3" fillId="4" borderId="1" xfId="1" applyFont="1" applyFill="1" applyBorder="1" applyAlignment="1">
      <alignment horizontal="center" vertical="center"/>
    </xf>
    <xf numFmtId="164" fontId="3" fillId="4" borderId="1" xfId="1" applyNumberFormat="1" applyFont="1" applyFill="1" applyBorder="1" applyAlignment="1">
      <alignment horizontal="center" vertical="center"/>
    </xf>
    <xf numFmtId="0" fontId="3" fillId="4" borderId="1" xfId="1" applyFont="1" applyFill="1" applyBorder="1" applyAlignment="1">
      <alignment horizontal="left" vertical="center" wrapText="1"/>
    </xf>
    <xf numFmtId="0" fontId="3" fillId="4" borderId="1" xfId="1" applyFont="1" applyFill="1" applyBorder="1" applyAlignment="1">
      <alignment horizontal="left" vertical="center"/>
    </xf>
    <xf numFmtId="0" fontId="3" fillId="6" borderId="2" xfId="0" applyFont="1" applyFill="1" applyBorder="1" applyAlignment="1">
      <alignment horizontal="center" vertical="center"/>
    </xf>
    <xf numFmtId="0" fontId="3" fillId="2" borderId="0" xfId="0" applyFont="1" applyFill="1"/>
    <xf numFmtId="0" fontId="3" fillId="6" borderId="5" xfId="0" applyFont="1" applyFill="1" applyBorder="1" applyAlignment="1">
      <alignment horizontal="center" vertical="center"/>
    </xf>
    <xf numFmtId="0" fontId="3" fillId="6" borderId="4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3" borderId="1" xfId="1" applyFont="1" applyFill="1" applyBorder="1" applyAlignment="1">
      <alignment horizontal="center" vertical="center"/>
    </xf>
    <xf numFmtId="0" fontId="2" fillId="4" borderId="1" xfId="1" applyFont="1" applyFill="1" applyBorder="1" applyAlignment="1">
      <alignment horizontal="center" vertical="center"/>
    </xf>
    <xf numFmtId="0" fontId="3" fillId="2" borderId="8" xfId="1" applyFont="1" applyFill="1" applyBorder="1" applyAlignment="1">
      <alignment horizontal="left" vertical="center"/>
    </xf>
    <xf numFmtId="0" fontId="2" fillId="2" borderId="0" xfId="0" applyFont="1" applyFill="1" applyAlignment="1">
      <alignment horizontal="center"/>
    </xf>
    <xf numFmtId="164" fontId="2" fillId="2" borderId="0" xfId="0" applyNumberFormat="1" applyFont="1" applyFill="1" applyAlignment="1">
      <alignment horizontal="center"/>
    </xf>
    <xf numFmtId="0" fontId="3" fillId="3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center"/>
    </xf>
    <xf numFmtId="0" fontId="3" fillId="5" borderId="2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3" fillId="3" borderId="5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2" fillId="6" borderId="12" xfId="0" applyFont="1" applyFill="1" applyBorder="1" applyAlignment="1">
      <alignment horizontal="center" vertical="center"/>
    </xf>
    <xf numFmtId="0" fontId="2" fillId="6" borderId="13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3" fillId="6" borderId="7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/>
    </xf>
    <xf numFmtId="0" fontId="2" fillId="6" borderId="8" xfId="0" applyFont="1" applyFill="1" applyBorder="1" applyAlignment="1">
      <alignment horizontal="center" vertical="center"/>
    </xf>
    <xf numFmtId="0" fontId="2" fillId="6" borderId="9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2" fillId="6" borderId="2" xfId="0" applyFont="1" applyFill="1" applyBorder="1" applyAlignment="1">
      <alignment horizontal="center" vertical="center"/>
    </xf>
    <xf numFmtId="0" fontId="2" fillId="6" borderId="5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2" fillId="6" borderId="10" xfId="0" applyFont="1" applyFill="1" applyBorder="1" applyAlignment="1">
      <alignment horizontal="center" vertical="center"/>
    </xf>
    <xf numFmtId="0" fontId="2" fillId="6" borderId="1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</cellXfs>
  <cellStyles count="2">
    <cellStyle name="Normalny" xfId="0" builtinId="0"/>
    <cellStyle name="Normalny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0"/>
  <sheetViews>
    <sheetView tabSelected="1" zoomScaleNormal="100" workbookViewId="0">
      <selection sqref="A1:W1"/>
    </sheetView>
  </sheetViews>
  <sheetFormatPr defaultColWidth="9.109375" defaultRowHeight="10.199999999999999" x14ac:dyDescent="0.2"/>
  <cols>
    <col min="1" max="1" width="4" style="40" customWidth="1"/>
    <col min="2" max="2" width="3.44140625" style="40" customWidth="1"/>
    <col min="3" max="3" width="15.77734375" style="7" bestFit="1" customWidth="1"/>
    <col min="4" max="4" width="3.33203125" style="40" bestFit="1" customWidth="1"/>
    <col min="5" max="5" width="3.5546875" style="40" bestFit="1" customWidth="1"/>
    <col min="6" max="6" width="4" style="40" bestFit="1" customWidth="1"/>
    <col min="7" max="7" width="3.5546875" style="40" bestFit="1" customWidth="1"/>
    <col min="8" max="8" width="3.109375" style="40" bestFit="1" customWidth="1"/>
    <col min="9" max="9" width="15.77734375" style="40" bestFit="1" customWidth="1"/>
    <col min="10" max="10" width="3.33203125" style="40" bestFit="1" customWidth="1"/>
    <col min="11" max="11" width="3.5546875" style="40" bestFit="1" customWidth="1"/>
    <col min="12" max="12" width="4" style="40" bestFit="1" customWidth="1"/>
    <col min="13" max="13" width="3.5546875" style="40" bestFit="1" customWidth="1"/>
    <col min="14" max="14" width="3" style="7" bestFit="1" customWidth="1"/>
    <col min="15" max="15" width="15.77734375" style="40" bestFit="1" customWidth="1"/>
    <col min="16" max="16" width="3.33203125" style="40" bestFit="1" customWidth="1"/>
    <col min="17" max="17" width="3.5546875" style="40" bestFit="1" customWidth="1"/>
    <col min="18" max="18" width="4" style="40" bestFit="1" customWidth="1"/>
    <col min="19" max="19" width="3.5546875" style="40" bestFit="1" customWidth="1"/>
    <col min="20" max="20" width="2.77734375" style="40" bestFit="1" customWidth="1"/>
    <col min="21" max="21" width="3.44140625" style="40" bestFit="1" customWidth="1"/>
    <col min="22" max="22" width="48.88671875" style="16" bestFit="1" customWidth="1"/>
    <col min="23" max="23" width="8.109375" style="7" bestFit="1" customWidth="1"/>
    <col min="24" max="16384" width="9.109375" style="7"/>
  </cols>
  <sheetData>
    <row r="1" spans="1:23" ht="13.2" x14ac:dyDescent="0.2">
      <c r="A1" s="47" t="s">
        <v>39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</row>
    <row r="2" spans="1:23" x14ac:dyDescent="0.2">
      <c r="A2" s="48" t="s">
        <v>9</v>
      </c>
      <c r="B2" s="50" t="s">
        <v>10</v>
      </c>
      <c r="C2" s="51" t="s">
        <v>26</v>
      </c>
      <c r="D2" s="51"/>
      <c r="E2" s="51"/>
      <c r="F2" s="51"/>
      <c r="G2" s="51"/>
      <c r="H2" s="52"/>
      <c r="I2" s="50" t="s">
        <v>66</v>
      </c>
      <c r="J2" s="50"/>
      <c r="K2" s="50"/>
      <c r="L2" s="50"/>
      <c r="M2" s="50"/>
      <c r="N2" s="50"/>
      <c r="O2" s="50" t="s">
        <v>29</v>
      </c>
      <c r="P2" s="50"/>
      <c r="Q2" s="50"/>
      <c r="R2" s="50"/>
      <c r="S2" s="50"/>
      <c r="T2" s="50"/>
      <c r="U2" s="37" t="s">
        <v>1</v>
      </c>
      <c r="V2" s="50" t="s">
        <v>8</v>
      </c>
      <c r="W2" s="36" t="s">
        <v>18</v>
      </c>
    </row>
    <row r="3" spans="1:23" x14ac:dyDescent="0.2">
      <c r="A3" s="49"/>
      <c r="B3" s="50"/>
      <c r="C3" s="38" t="s">
        <v>17</v>
      </c>
      <c r="D3" s="37" t="s">
        <v>3</v>
      </c>
      <c r="E3" s="37" t="s">
        <v>4</v>
      </c>
      <c r="F3" s="37" t="s">
        <v>5</v>
      </c>
      <c r="G3" s="37" t="s">
        <v>6</v>
      </c>
      <c r="H3" s="37" t="s">
        <v>2</v>
      </c>
      <c r="I3" s="37" t="s">
        <v>17</v>
      </c>
      <c r="J3" s="37" t="s">
        <v>3</v>
      </c>
      <c r="K3" s="37" t="s">
        <v>4</v>
      </c>
      <c r="L3" s="37" t="s">
        <v>5</v>
      </c>
      <c r="M3" s="37" t="s">
        <v>6</v>
      </c>
      <c r="N3" s="37" t="s">
        <v>2</v>
      </c>
      <c r="O3" s="37" t="s">
        <v>17</v>
      </c>
      <c r="P3" s="37" t="s">
        <v>3</v>
      </c>
      <c r="Q3" s="37" t="s">
        <v>4</v>
      </c>
      <c r="R3" s="37" t="s">
        <v>5</v>
      </c>
      <c r="S3" s="37" t="s">
        <v>6</v>
      </c>
      <c r="T3" s="37" t="s">
        <v>2</v>
      </c>
      <c r="U3" s="37" t="s">
        <v>0</v>
      </c>
      <c r="V3" s="50"/>
      <c r="W3" s="39" t="s">
        <v>19</v>
      </c>
    </row>
    <row r="4" spans="1:23" x14ac:dyDescent="0.2">
      <c r="A4" s="73">
        <v>1</v>
      </c>
      <c r="B4" s="2">
        <v>1</v>
      </c>
      <c r="C4" s="3" t="s">
        <v>30</v>
      </c>
      <c r="D4" s="22">
        <v>0</v>
      </c>
      <c r="E4" s="5"/>
      <c r="F4" s="4">
        <v>0</v>
      </c>
      <c r="G4" s="5">
        <v>18</v>
      </c>
      <c r="H4" s="69">
        <f>SUM(D4:D6)</f>
        <v>2</v>
      </c>
      <c r="I4" s="6" t="s">
        <v>125</v>
      </c>
      <c r="J4" s="22">
        <v>4</v>
      </c>
      <c r="K4" s="5">
        <v>30.5</v>
      </c>
      <c r="L4" s="4">
        <v>3880</v>
      </c>
      <c r="M4" s="5">
        <v>4</v>
      </c>
      <c r="N4" s="69">
        <f>SUM(J4:J6)</f>
        <v>8</v>
      </c>
      <c r="O4" s="6" t="s">
        <v>118</v>
      </c>
      <c r="P4" s="22">
        <v>0</v>
      </c>
      <c r="Q4" s="5"/>
      <c r="R4" s="4">
        <v>0</v>
      </c>
      <c r="S4" s="5">
        <v>18</v>
      </c>
      <c r="T4" s="69">
        <f>SUM(P4:P6)</f>
        <v>4</v>
      </c>
      <c r="U4" s="69">
        <f>SUM(H4,N4,T4)</f>
        <v>14</v>
      </c>
      <c r="V4" s="27" t="s">
        <v>71</v>
      </c>
      <c r="W4" s="69">
        <f>SUM(U4)-18</f>
        <v>-4</v>
      </c>
    </row>
    <row r="5" spans="1:23" x14ac:dyDescent="0.2">
      <c r="A5" s="74"/>
      <c r="B5" s="2">
        <v>2</v>
      </c>
      <c r="C5" s="3" t="s">
        <v>124</v>
      </c>
      <c r="D5" s="22">
        <v>1</v>
      </c>
      <c r="E5" s="5">
        <v>26.8</v>
      </c>
      <c r="F5" s="4">
        <v>910</v>
      </c>
      <c r="G5" s="5">
        <v>12</v>
      </c>
      <c r="H5" s="69"/>
      <c r="I5" s="6" t="s">
        <v>94</v>
      </c>
      <c r="J5" s="22">
        <v>2</v>
      </c>
      <c r="K5" s="5">
        <v>30.4</v>
      </c>
      <c r="L5" s="4">
        <v>2030</v>
      </c>
      <c r="M5" s="5">
        <v>7</v>
      </c>
      <c r="N5" s="69"/>
      <c r="O5" s="8" t="s">
        <v>107</v>
      </c>
      <c r="P5" s="22">
        <v>4</v>
      </c>
      <c r="Q5" s="5">
        <v>28.6</v>
      </c>
      <c r="R5" s="4">
        <v>3670</v>
      </c>
      <c r="S5" s="5">
        <v>4</v>
      </c>
      <c r="T5" s="69"/>
      <c r="U5" s="69"/>
      <c r="V5" s="43" t="s">
        <v>72</v>
      </c>
      <c r="W5" s="69"/>
    </row>
    <row r="6" spans="1:23" x14ac:dyDescent="0.2">
      <c r="A6" s="74"/>
      <c r="B6" s="2">
        <v>3</v>
      </c>
      <c r="C6" s="3" t="s">
        <v>34</v>
      </c>
      <c r="D6" s="22">
        <v>1</v>
      </c>
      <c r="E6" s="5">
        <v>31.3</v>
      </c>
      <c r="F6" s="4">
        <v>1060</v>
      </c>
      <c r="G6" s="5">
        <v>10</v>
      </c>
      <c r="H6" s="69"/>
      <c r="I6" s="6" t="s">
        <v>83</v>
      </c>
      <c r="J6" s="22">
        <v>2</v>
      </c>
      <c r="K6" s="5">
        <v>28.5</v>
      </c>
      <c r="L6" s="4">
        <v>1880</v>
      </c>
      <c r="M6" s="5">
        <v>9</v>
      </c>
      <c r="N6" s="69"/>
      <c r="O6" s="8" t="s">
        <v>92</v>
      </c>
      <c r="P6" s="22">
        <v>0</v>
      </c>
      <c r="Q6" s="5"/>
      <c r="R6" s="4">
        <v>0</v>
      </c>
      <c r="S6" s="5">
        <v>18</v>
      </c>
      <c r="T6" s="69"/>
      <c r="U6" s="69"/>
      <c r="V6" s="44"/>
      <c r="W6" s="69"/>
    </row>
    <row r="7" spans="1:23" ht="11.25" customHeight="1" x14ac:dyDescent="0.2">
      <c r="A7" s="70">
        <v>2</v>
      </c>
      <c r="B7" s="9">
        <v>4</v>
      </c>
      <c r="C7" s="10" t="s">
        <v>102</v>
      </c>
      <c r="D7" s="23">
        <v>2</v>
      </c>
      <c r="E7" s="12">
        <v>26.4</v>
      </c>
      <c r="F7" s="11">
        <v>1790</v>
      </c>
      <c r="G7" s="12">
        <v>8</v>
      </c>
      <c r="H7" s="72">
        <f>SUM(D7:D9)</f>
        <v>8</v>
      </c>
      <c r="I7" s="13" t="s">
        <v>109</v>
      </c>
      <c r="J7" s="23">
        <v>0</v>
      </c>
      <c r="K7" s="12"/>
      <c r="L7" s="11">
        <v>0</v>
      </c>
      <c r="M7" s="12">
        <v>18</v>
      </c>
      <c r="N7" s="72">
        <f>SUM(J7:J9)</f>
        <v>4</v>
      </c>
      <c r="O7" s="14" t="s">
        <v>127</v>
      </c>
      <c r="P7" s="23">
        <v>0</v>
      </c>
      <c r="Q7" s="12"/>
      <c r="R7" s="11">
        <v>0</v>
      </c>
      <c r="S7" s="12">
        <v>18</v>
      </c>
      <c r="T7" s="72">
        <f>SUM(P7:P9)</f>
        <v>4</v>
      </c>
      <c r="U7" s="72">
        <f>SUM(H7,N7,T7)</f>
        <v>16</v>
      </c>
      <c r="V7" s="28" t="s">
        <v>73</v>
      </c>
      <c r="W7" s="72">
        <f t="shared" ref="W7" si="0">SUM(U7)-18</f>
        <v>-2</v>
      </c>
    </row>
    <row r="8" spans="1:23" ht="11.25" customHeight="1" x14ac:dyDescent="0.2">
      <c r="A8" s="71"/>
      <c r="B8" s="9">
        <v>5</v>
      </c>
      <c r="C8" s="10" t="s">
        <v>108</v>
      </c>
      <c r="D8" s="23">
        <v>1</v>
      </c>
      <c r="E8" s="12">
        <v>36</v>
      </c>
      <c r="F8" s="11">
        <v>1180</v>
      </c>
      <c r="G8" s="12">
        <v>9</v>
      </c>
      <c r="H8" s="72"/>
      <c r="I8" s="14" t="s">
        <v>38</v>
      </c>
      <c r="J8" s="23">
        <v>1</v>
      </c>
      <c r="K8" s="12">
        <v>29.8</v>
      </c>
      <c r="L8" s="11">
        <v>1000</v>
      </c>
      <c r="M8" s="12">
        <v>12</v>
      </c>
      <c r="N8" s="72"/>
      <c r="O8" s="14" t="s">
        <v>113</v>
      </c>
      <c r="P8" s="23">
        <v>4</v>
      </c>
      <c r="Q8" s="12">
        <v>44</v>
      </c>
      <c r="R8" s="11">
        <v>4210</v>
      </c>
      <c r="S8" s="12">
        <v>2</v>
      </c>
      <c r="T8" s="72"/>
      <c r="U8" s="72"/>
      <c r="V8" s="45" t="s">
        <v>75</v>
      </c>
      <c r="W8" s="72"/>
    </row>
    <row r="9" spans="1:23" ht="11.25" customHeight="1" x14ac:dyDescent="0.2">
      <c r="A9" s="71"/>
      <c r="B9" s="9">
        <v>6</v>
      </c>
      <c r="C9" s="10" t="s">
        <v>36</v>
      </c>
      <c r="D9" s="23">
        <v>5</v>
      </c>
      <c r="E9" s="12">
        <v>31.5</v>
      </c>
      <c r="F9" s="11">
        <v>4610</v>
      </c>
      <c r="G9" s="12">
        <v>5</v>
      </c>
      <c r="H9" s="72"/>
      <c r="I9" s="14" t="s">
        <v>106</v>
      </c>
      <c r="J9" s="23">
        <v>3</v>
      </c>
      <c r="K9" s="12">
        <v>28.9</v>
      </c>
      <c r="L9" s="11">
        <v>2850</v>
      </c>
      <c r="M9" s="12">
        <v>6</v>
      </c>
      <c r="N9" s="72"/>
      <c r="O9" s="14" t="s">
        <v>128</v>
      </c>
      <c r="P9" s="23">
        <v>0</v>
      </c>
      <c r="Q9" s="12"/>
      <c r="R9" s="11">
        <v>0</v>
      </c>
      <c r="S9" s="12">
        <v>18</v>
      </c>
      <c r="T9" s="72"/>
      <c r="U9" s="72"/>
      <c r="V9" s="46"/>
      <c r="W9" s="72"/>
    </row>
    <row r="10" spans="1:23" ht="11.25" customHeight="1" x14ac:dyDescent="0.2">
      <c r="A10" s="69">
        <v>3</v>
      </c>
      <c r="B10" s="2">
        <v>7</v>
      </c>
      <c r="C10" s="3" t="s">
        <v>122</v>
      </c>
      <c r="D10" s="22">
        <v>0</v>
      </c>
      <c r="E10" s="5"/>
      <c r="F10" s="4">
        <v>0</v>
      </c>
      <c r="G10" s="5">
        <v>18</v>
      </c>
      <c r="H10" s="69">
        <f>SUM(D10:D12)</f>
        <v>2</v>
      </c>
      <c r="I10" s="6" t="s">
        <v>105</v>
      </c>
      <c r="J10" s="22">
        <v>2</v>
      </c>
      <c r="K10" s="5">
        <v>27</v>
      </c>
      <c r="L10" s="4">
        <v>1790</v>
      </c>
      <c r="M10" s="5">
        <v>10</v>
      </c>
      <c r="N10" s="69">
        <f>SUM(J10:J12)</f>
        <v>4</v>
      </c>
      <c r="O10" s="6" t="s">
        <v>90</v>
      </c>
      <c r="P10" s="22">
        <v>3</v>
      </c>
      <c r="Q10" s="5">
        <v>25.4</v>
      </c>
      <c r="R10" s="4">
        <v>2190</v>
      </c>
      <c r="S10" s="5">
        <v>5</v>
      </c>
      <c r="T10" s="69">
        <f>SUM(P10:P12)</f>
        <v>4</v>
      </c>
      <c r="U10" s="69">
        <f>SUM(H10,N10,T10)</f>
        <v>10</v>
      </c>
      <c r="V10" s="27" t="s">
        <v>74</v>
      </c>
      <c r="W10" s="69">
        <f t="shared" ref="W10" si="1">SUM(U10)-18</f>
        <v>-8</v>
      </c>
    </row>
    <row r="11" spans="1:23" ht="11.25" customHeight="1" x14ac:dyDescent="0.2">
      <c r="A11" s="69"/>
      <c r="B11" s="2">
        <v>8</v>
      </c>
      <c r="C11" s="3" t="s">
        <v>99</v>
      </c>
      <c r="D11" s="22">
        <v>1</v>
      </c>
      <c r="E11" s="5">
        <v>71.099999999999994</v>
      </c>
      <c r="F11" s="4">
        <v>2260</v>
      </c>
      <c r="G11" s="5">
        <v>6</v>
      </c>
      <c r="H11" s="69"/>
      <c r="I11" s="6" t="s">
        <v>112</v>
      </c>
      <c r="J11" s="22">
        <v>2</v>
      </c>
      <c r="K11" s="5">
        <v>53</v>
      </c>
      <c r="L11" s="4">
        <v>2990</v>
      </c>
      <c r="M11" s="5">
        <v>5</v>
      </c>
      <c r="N11" s="69"/>
      <c r="O11" s="6" t="s">
        <v>89</v>
      </c>
      <c r="P11" s="22">
        <v>1</v>
      </c>
      <c r="Q11" s="5">
        <v>30.1</v>
      </c>
      <c r="R11" s="4">
        <v>1030</v>
      </c>
      <c r="S11" s="5">
        <v>8</v>
      </c>
      <c r="T11" s="69"/>
      <c r="U11" s="69"/>
      <c r="V11" s="43" t="s">
        <v>40</v>
      </c>
      <c r="W11" s="69"/>
    </row>
    <row r="12" spans="1:23" ht="11.25" customHeight="1" x14ac:dyDescent="0.2">
      <c r="A12" s="69"/>
      <c r="B12" s="2">
        <v>9</v>
      </c>
      <c r="C12" s="3" t="s">
        <v>114</v>
      </c>
      <c r="D12" s="22">
        <v>1</v>
      </c>
      <c r="E12" s="5">
        <v>26.9</v>
      </c>
      <c r="F12" s="4">
        <v>910</v>
      </c>
      <c r="G12" s="5">
        <v>11</v>
      </c>
      <c r="H12" s="69"/>
      <c r="I12" s="6" t="s">
        <v>101</v>
      </c>
      <c r="J12" s="22">
        <v>0</v>
      </c>
      <c r="K12" s="5"/>
      <c r="L12" s="4">
        <v>0</v>
      </c>
      <c r="M12" s="5">
        <v>18</v>
      </c>
      <c r="N12" s="69"/>
      <c r="O12" s="8" t="s">
        <v>120</v>
      </c>
      <c r="P12" s="22">
        <v>0</v>
      </c>
      <c r="Q12" s="5"/>
      <c r="R12" s="4">
        <v>0</v>
      </c>
      <c r="S12" s="5">
        <v>18</v>
      </c>
      <c r="T12" s="69"/>
      <c r="U12" s="69"/>
      <c r="V12" s="44"/>
      <c r="W12" s="69"/>
    </row>
    <row r="13" spans="1:23" ht="11.25" customHeight="1" x14ac:dyDescent="0.2">
      <c r="A13" s="72">
        <v>4</v>
      </c>
      <c r="B13" s="9">
        <v>10</v>
      </c>
      <c r="C13" s="10" t="s">
        <v>95</v>
      </c>
      <c r="D13" s="23">
        <v>7</v>
      </c>
      <c r="E13" s="12">
        <v>43.5</v>
      </c>
      <c r="F13" s="11">
        <v>7990</v>
      </c>
      <c r="G13" s="12">
        <v>1</v>
      </c>
      <c r="H13" s="72">
        <f>SUM(D13:D15)</f>
        <v>13</v>
      </c>
      <c r="I13" s="13" t="s">
        <v>110</v>
      </c>
      <c r="J13" s="23">
        <v>1</v>
      </c>
      <c r="K13" s="12">
        <v>27.4</v>
      </c>
      <c r="L13" s="11">
        <v>940</v>
      </c>
      <c r="M13" s="12">
        <v>14</v>
      </c>
      <c r="N13" s="72">
        <f>SUM(J13:J15)</f>
        <v>13</v>
      </c>
      <c r="O13" s="14" t="s">
        <v>117</v>
      </c>
      <c r="P13" s="23">
        <v>1</v>
      </c>
      <c r="Q13" s="12">
        <v>57</v>
      </c>
      <c r="R13" s="11">
        <v>1810</v>
      </c>
      <c r="S13" s="12">
        <v>7</v>
      </c>
      <c r="T13" s="72">
        <f>SUM(P13:P15)</f>
        <v>5</v>
      </c>
      <c r="U13" s="72">
        <f>SUM(H13,N13,T13)</f>
        <v>31</v>
      </c>
      <c r="V13" s="28" t="s">
        <v>41</v>
      </c>
      <c r="W13" s="72">
        <f t="shared" ref="W13" si="2">SUM(U13)-18</f>
        <v>13</v>
      </c>
    </row>
    <row r="14" spans="1:23" ht="11.25" customHeight="1" x14ac:dyDescent="0.2">
      <c r="A14" s="72"/>
      <c r="B14" s="9">
        <v>11</v>
      </c>
      <c r="C14" s="10" t="s">
        <v>37</v>
      </c>
      <c r="D14" s="23">
        <v>6</v>
      </c>
      <c r="E14" s="12">
        <v>28.6</v>
      </c>
      <c r="F14" s="11">
        <v>5610</v>
      </c>
      <c r="G14" s="12">
        <v>4</v>
      </c>
      <c r="H14" s="72"/>
      <c r="I14" s="14" t="s">
        <v>32</v>
      </c>
      <c r="J14" s="23">
        <v>6</v>
      </c>
      <c r="K14" s="12">
        <v>36.200000000000003</v>
      </c>
      <c r="L14" s="11">
        <v>5910</v>
      </c>
      <c r="M14" s="12">
        <v>3</v>
      </c>
      <c r="N14" s="72"/>
      <c r="O14" s="14" t="s">
        <v>98</v>
      </c>
      <c r="P14" s="23">
        <v>4</v>
      </c>
      <c r="Q14" s="12">
        <v>34.799999999999997</v>
      </c>
      <c r="R14" s="11">
        <v>3910</v>
      </c>
      <c r="S14" s="12">
        <v>3</v>
      </c>
      <c r="T14" s="72"/>
      <c r="U14" s="72"/>
      <c r="V14" s="45" t="s">
        <v>42</v>
      </c>
      <c r="W14" s="72"/>
    </row>
    <row r="15" spans="1:23" ht="11.25" customHeight="1" x14ac:dyDescent="0.2">
      <c r="A15" s="72"/>
      <c r="B15" s="9">
        <v>12</v>
      </c>
      <c r="C15" s="10" t="s">
        <v>119</v>
      </c>
      <c r="D15" s="23">
        <v>0</v>
      </c>
      <c r="E15" s="12"/>
      <c r="F15" s="11">
        <v>0</v>
      </c>
      <c r="G15" s="12">
        <v>18</v>
      </c>
      <c r="H15" s="72"/>
      <c r="I15" s="14" t="s">
        <v>33</v>
      </c>
      <c r="J15" s="23">
        <v>6</v>
      </c>
      <c r="K15" s="12">
        <v>50</v>
      </c>
      <c r="L15" s="11">
        <v>6420</v>
      </c>
      <c r="M15" s="12">
        <v>2</v>
      </c>
      <c r="N15" s="72"/>
      <c r="O15" s="14" t="s">
        <v>103</v>
      </c>
      <c r="P15" s="23">
        <v>0</v>
      </c>
      <c r="Q15" s="12"/>
      <c r="R15" s="11">
        <v>0</v>
      </c>
      <c r="S15" s="12">
        <v>18</v>
      </c>
      <c r="T15" s="72"/>
      <c r="U15" s="72"/>
      <c r="V15" s="46"/>
      <c r="W15" s="72"/>
    </row>
    <row r="16" spans="1:23" ht="11.25" customHeight="1" x14ac:dyDescent="0.2">
      <c r="A16" s="69">
        <v>5</v>
      </c>
      <c r="B16" s="2">
        <v>13</v>
      </c>
      <c r="C16" s="3" t="s">
        <v>126</v>
      </c>
      <c r="D16" s="22">
        <v>6</v>
      </c>
      <c r="E16" s="5">
        <v>30</v>
      </c>
      <c r="F16" s="4">
        <v>5730</v>
      </c>
      <c r="G16" s="5">
        <v>3</v>
      </c>
      <c r="H16" s="69">
        <f>SUM(D16:D18)</f>
        <v>12</v>
      </c>
      <c r="I16" s="6" t="s">
        <v>115</v>
      </c>
      <c r="J16" s="22">
        <v>1</v>
      </c>
      <c r="K16" s="5">
        <v>27.6</v>
      </c>
      <c r="L16" s="4">
        <v>940</v>
      </c>
      <c r="M16" s="5">
        <v>13</v>
      </c>
      <c r="N16" s="69">
        <f>SUM(J16:J18)</f>
        <v>10</v>
      </c>
      <c r="O16" s="6" t="s">
        <v>104</v>
      </c>
      <c r="P16" s="22">
        <v>2</v>
      </c>
      <c r="Q16" s="5">
        <v>28.3</v>
      </c>
      <c r="R16" s="4">
        <v>1910</v>
      </c>
      <c r="S16" s="5">
        <v>6</v>
      </c>
      <c r="T16" s="69">
        <f>SUM(P16:P18)</f>
        <v>3</v>
      </c>
      <c r="U16" s="69">
        <f>SUM(H16,N16,T16)</f>
        <v>25</v>
      </c>
      <c r="V16" s="27" t="s">
        <v>67</v>
      </c>
      <c r="W16" s="69">
        <f t="shared" ref="W16" si="3">SUM(U16)-18</f>
        <v>7</v>
      </c>
    </row>
    <row r="17" spans="1:23" ht="11.25" customHeight="1" x14ac:dyDescent="0.2">
      <c r="A17" s="69"/>
      <c r="B17" s="2">
        <v>14</v>
      </c>
      <c r="C17" s="3" t="s">
        <v>100</v>
      </c>
      <c r="D17" s="22">
        <v>6</v>
      </c>
      <c r="E17" s="5">
        <v>65.5</v>
      </c>
      <c r="F17" s="4">
        <v>6840</v>
      </c>
      <c r="G17" s="5">
        <v>2</v>
      </c>
      <c r="H17" s="69"/>
      <c r="I17" s="6" t="s">
        <v>82</v>
      </c>
      <c r="J17" s="22">
        <v>2</v>
      </c>
      <c r="K17" s="5">
        <v>29.5</v>
      </c>
      <c r="L17" s="4">
        <v>1940</v>
      </c>
      <c r="M17" s="5">
        <v>8</v>
      </c>
      <c r="N17" s="69"/>
      <c r="O17" s="8" t="s">
        <v>121</v>
      </c>
      <c r="P17" s="22">
        <v>0</v>
      </c>
      <c r="Q17" s="5"/>
      <c r="R17" s="4">
        <v>0</v>
      </c>
      <c r="S17" s="5">
        <v>18</v>
      </c>
      <c r="T17" s="69"/>
      <c r="U17" s="69"/>
      <c r="V17" s="43" t="s">
        <v>43</v>
      </c>
      <c r="W17" s="69"/>
    </row>
    <row r="18" spans="1:23" ht="11.25" customHeight="1" x14ac:dyDescent="0.2">
      <c r="A18" s="69"/>
      <c r="B18" s="2">
        <v>15</v>
      </c>
      <c r="C18" s="3" t="s">
        <v>123</v>
      </c>
      <c r="D18" s="22">
        <v>0</v>
      </c>
      <c r="E18" s="5"/>
      <c r="F18" s="4">
        <v>0</v>
      </c>
      <c r="G18" s="5">
        <v>18</v>
      </c>
      <c r="H18" s="69"/>
      <c r="I18" s="8" t="s">
        <v>93</v>
      </c>
      <c r="J18" s="22">
        <v>7</v>
      </c>
      <c r="K18" s="5">
        <v>49.5</v>
      </c>
      <c r="L18" s="4">
        <v>8200</v>
      </c>
      <c r="M18" s="5">
        <v>1</v>
      </c>
      <c r="N18" s="69"/>
      <c r="O18" s="6" t="s">
        <v>96</v>
      </c>
      <c r="P18" s="22">
        <v>1</v>
      </c>
      <c r="Q18" s="5">
        <v>27.5</v>
      </c>
      <c r="R18" s="4">
        <v>940</v>
      </c>
      <c r="S18" s="5">
        <v>9</v>
      </c>
      <c r="T18" s="69"/>
      <c r="U18" s="69"/>
      <c r="V18" s="44"/>
      <c r="W18" s="69"/>
    </row>
    <row r="19" spans="1:23" ht="11.25" customHeight="1" x14ac:dyDescent="0.2">
      <c r="A19" s="72">
        <v>6</v>
      </c>
      <c r="B19" s="9">
        <v>16</v>
      </c>
      <c r="C19" s="10" t="s">
        <v>97</v>
      </c>
      <c r="D19" s="23">
        <v>0</v>
      </c>
      <c r="E19" s="12"/>
      <c r="F19" s="11">
        <v>0</v>
      </c>
      <c r="G19" s="12">
        <v>18</v>
      </c>
      <c r="H19" s="72">
        <f>SUM(D19:D21)</f>
        <v>2</v>
      </c>
      <c r="I19" s="13" t="s">
        <v>35</v>
      </c>
      <c r="J19" s="23">
        <v>2</v>
      </c>
      <c r="K19" s="12">
        <v>28</v>
      </c>
      <c r="L19" s="11">
        <v>1580</v>
      </c>
      <c r="M19" s="12">
        <v>11</v>
      </c>
      <c r="N19" s="72">
        <f>SUM(J19:J21)</f>
        <v>2</v>
      </c>
      <c r="O19" s="14" t="s">
        <v>91</v>
      </c>
      <c r="P19" s="23">
        <v>5</v>
      </c>
      <c r="Q19" s="12">
        <v>26.7</v>
      </c>
      <c r="R19" s="11">
        <v>4460</v>
      </c>
      <c r="S19" s="12">
        <v>1</v>
      </c>
      <c r="T19" s="72">
        <f>SUM(P19:P21)</f>
        <v>6</v>
      </c>
      <c r="U19" s="72">
        <f>SUM(H19,N19,T19)</f>
        <v>10</v>
      </c>
      <c r="V19" s="28" t="s">
        <v>68</v>
      </c>
      <c r="W19" s="72">
        <f t="shared" ref="W19" si="4">SUM(U19)-18</f>
        <v>-8</v>
      </c>
    </row>
    <row r="20" spans="1:23" ht="11.25" customHeight="1" x14ac:dyDescent="0.2">
      <c r="A20" s="72"/>
      <c r="B20" s="9">
        <v>17</v>
      </c>
      <c r="C20" s="10" t="s">
        <v>31</v>
      </c>
      <c r="D20" s="23">
        <v>2</v>
      </c>
      <c r="E20" s="12">
        <v>32.799999999999997</v>
      </c>
      <c r="F20" s="11">
        <v>2090</v>
      </c>
      <c r="G20" s="12">
        <v>7</v>
      </c>
      <c r="H20" s="72"/>
      <c r="I20" s="14" t="s">
        <v>111</v>
      </c>
      <c r="J20" s="23">
        <v>0</v>
      </c>
      <c r="K20" s="12"/>
      <c r="L20" s="11">
        <v>0</v>
      </c>
      <c r="M20" s="12">
        <v>18</v>
      </c>
      <c r="N20" s="72"/>
      <c r="O20" s="14" t="s">
        <v>116</v>
      </c>
      <c r="P20" s="23">
        <v>1</v>
      </c>
      <c r="Q20" s="12">
        <v>15.2</v>
      </c>
      <c r="R20" s="11">
        <v>580</v>
      </c>
      <c r="S20" s="12">
        <v>10</v>
      </c>
      <c r="T20" s="72"/>
      <c r="U20" s="72"/>
      <c r="V20" s="31" t="s">
        <v>44</v>
      </c>
      <c r="W20" s="72"/>
    </row>
    <row r="21" spans="1:23" ht="11.25" customHeight="1" x14ac:dyDescent="0.2">
      <c r="A21" s="72"/>
      <c r="B21" s="9">
        <v>18</v>
      </c>
      <c r="C21" s="10" t="s">
        <v>88</v>
      </c>
      <c r="D21" s="23">
        <v>0</v>
      </c>
      <c r="E21" s="12"/>
      <c r="F21" s="11">
        <v>0</v>
      </c>
      <c r="G21" s="12">
        <v>18</v>
      </c>
      <c r="H21" s="72"/>
      <c r="I21" s="14" t="s">
        <v>84</v>
      </c>
      <c r="J21" s="23"/>
      <c r="K21" s="12"/>
      <c r="L21" s="11"/>
      <c r="M21" s="12"/>
      <c r="N21" s="72"/>
      <c r="O21" s="14" t="s">
        <v>84</v>
      </c>
      <c r="P21" s="23"/>
      <c r="Q21" s="12"/>
      <c r="R21" s="11"/>
      <c r="S21" s="12"/>
      <c r="T21" s="72"/>
      <c r="U21" s="72"/>
      <c r="V21" s="32" t="s">
        <v>55</v>
      </c>
      <c r="W21" s="72"/>
    </row>
    <row r="22" spans="1:23" s="16" customFormat="1" x14ac:dyDescent="0.2">
      <c r="A22" s="59" t="s">
        <v>24</v>
      </c>
      <c r="B22" s="60"/>
      <c r="C22" s="61" t="s">
        <v>11</v>
      </c>
      <c r="D22" s="61"/>
      <c r="E22" s="61"/>
      <c r="F22" s="61"/>
      <c r="G22" s="61"/>
      <c r="H22" s="61"/>
      <c r="I22" s="61" t="s">
        <v>14</v>
      </c>
      <c r="J22" s="61"/>
      <c r="K22" s="61"/>
      <c r="L22" s="61"/>
      <c r="M22" s="61"/>
      <c r="N22" s="61"/>
      <c r="O22" s="61" t="s">
        <v>13</v>
      </c>
      <c r="P22" s="61"/>
      <c r="Q22" s="61"/>
      <c r="R22" s="61"/>
      <c r="S22" s="61"/>
      <c r="T22" s="61"/>
      <c r="U22" s="62">
        <f>SUM(C24,I24,O24)</f>
        <v>106</v>
      </c>
      <c r="V22" s="65" t="s">
        <v>20</v>
      </c>
      <c r="W22" s="15" t="s">
        <v>21</v>
      </c>
    </row>
    <row r="23" spans="1:23" s="16" customFormat="1" x14ac:dyDescent="0.2">
      <c r="A23" s="67" t="s">
        <v>25</v>
      </c>
      <c r="B23" s="68"/>
      <c r="C23" s="61" t="s">
        <v>12</v>
      </c>
      <c r="D23" s="61"/>
      <c r="E23" s="61"/>
      <c r="F23" s="61"/>
      <c r="G23" s="61"/>
      <c r="H23" s="61"/>
      <c r="I23" s="61" t="s">
        <v>12</v>
      </c>
      <c r="J23" s="61"/>
      <c r="K23" s="61"/>
      <c r="L23" s="61"/>
      <c r="M23" s="61"/>
      <c r="N23" s="61"/>
      <c r="O23" s="61" t="s">
        <v>12</v>
      </c>
      <c r="P23" s="61"/>
      <c r="Q23" s="61"/>
      <c r="R23" s="61"/>
      <c r="S23" s="61"/>
      <c r="T23" s="61"/>
      <c r="U23" s="63"/>
      <c r="V23" s="66"/>
      <c r="W23" s="17" t="s">
        <v>22</v>
      </c>
    </row>
    <row r="24" spans="1:23" s="16" customFormat="1" x14ac:dyDescent="0.2">
      <c r="A24" s="67">
        <v>2025</v>
      </c>
      <c r="B24" s="68"/>
      <c r="C24" s="75">
        <f>SUM(H4:H21)</f>
        <v>39</v>
      </c>
      <c r="D24" s="75"/>
      <c r="E24" s="75"/>
      <c r="F24" s="75"/>
      <c r="G24" s="75"/>
      <c r="H24" s="75"/>
      <c r="I24" s="75">
        <f>SUM(N4:N21)</f>
        <v>41</v>
      </c>
      <c r="J24" s="75"/>
      <c r="K24" s="75"/>
      <c r="L24" s="75"/>
      <c r="M24" s="75"/>
      <c r="N24" s="75"/>
      <c r="O24" s="75">
        <f>SUM(T4:T21)</f>
        <v>26</v>
      </c>
      <c r="P24" s="75"/>
      <c r="Q24" s="75"/>
      <c r="R24" s="75"/>
      <c r="S24" s="75"/>
      <c r="T24" s="75"/>
      <c r="U24" s="64"/>
      <c r="V24" s="17" t="s">
        <v>15</v>
      </c>
      <c r="W24" s="18" t="s">
        <v>23</v>
      </c>
    </row>
    <row r="25" spans="1:23" x14ac:dyDescent="0.2">
      <c r="A25" s="53" t="s">
        <v>28</v>
      </c>
      <c r="B25" s="54"/>
      <c r="C25" s="55" t="s">
        <v>7</v>
      </c>
      <c r="D25" s="56"/>
      <c r="E25" s="56"/>
      <c r="F25" s="56"/>
      <c r="G25" s="57"/>
      <c r="H25" s="1">
        <f>SUM(H4:H21)/6</f>
        <v>6.5</v>
      </c>
      <c r="I25" s="55" t="s">
        <v>7</v>
      </c>
      <c r="J25" s="56"/>
      <c r="K25" s="56"/>
      <c r="L25" s="56"/>
      <c r="M25" s="57"/>
      <c r="N25" s="1">
        <f>SUM(N4:N21)/6</f>
        <v>6.833333333333333</v>
      </c>
      <c r="O25" s="55" t="s">
        <v>7</v>
      </c>
      <c r="P25" s="56"/>
      <c r="Q25" s="56"/>
      <c r="R25" s="56"/>
      <c r="S25" s="57"/>
      <c r="T25" s="1">
        <f>SUM(T4:T21)/6</f>
        <v>4.333333333333333</v>
      </c>
      <c r="U25" s="1">
        <f>SUM(U4:U21)/6</f>
        <v>17.666666666666668</v>
      </c>
      <c r="V25" s="18" t="s">
        <v>16</v>
      </c>
      <c r="W25" s="19">
        <f>SUM(W4:W21)</f>
        <v>-2</v>
      </c>
    </row>
    <row r="26" spans="1:23" x14ac:dyDescent="0.2">
      <c r="C26" s="58" t="s">
        <v>27</v>
      </c>
      <c r="D26" s="58"/>
      <c r="E26" s="58"/>
      <c r="F26" s="58"/>
      <c r="G26" s="58"/>
      <c r="H26" s="21">
        <f>SUM(C24)/18</f>
        <v>2.1666666666666665</v>
      </c>
      <c r="I26" s="24"/>
      <c r="N26" s="21">
        <f>SUM(I24)/18</f>
        <v>2.2777777777777777</v>
      </c>
      <c r="O26" s="24"/>
      <c r="T26" s="21">
        <f>SUM(O24)/18</f>
        <v>1.4444444444444444</v>
      </c>
      <c r="U26" s="21">
        <f>SUM(U22)/54</f>
        <v>1.962962962962963</v>
      </c>
    </row>
    <row r="27" spans="1:23" x14ac:dyDescent="0.2">
      <c r="A27" s="41"/>
      <c r="B27" s="41"/>
      <c r="C27" s="42"/>
      <c r="D27" s="41"/>
      <c r="E27" s="41"/>
      <c r="F27" s="41"/>
      <c r="G27" s="41"/>
      <c r="H27" s="25"/>
      <c r="I27" s="42"/>
      <c r="J27" s="41"/>
      <c r="K27" s="41"/>
      <c r="L27" s="41"/>
      <c r="M27" s="41"/>
      <c r="N27" s="25"/>
      <c r="O27" s="42"/>
      <c r="P27" s="41"/>
      <c r="Q27" s="41"/>
      <c r="R27" s="41"/>
      <c r="S27" s="41"/>
      <c r="T27" s="25"/>
      <c r="U27" s="26"/>
    </row>
    <row r="28" spans="1:23" ht="13.2" x14ac:dyDescent="0.2">
      <c r="A28" s="47" t="s">
        <v>56</v>
      </c>
      <c r="B28" s="47"/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47"/>
    </row>
    <row r="29" spans="1:23" x14ac:dyDescent="0.2">
      <c r="A29" s="48" t="s">
        <v>9</v>
      </c>
      <c r="B29" s="50" t="s">
        <v>10</v>
      </c>
      <c r="C29" s="51" t="s">
        <v>26</v>
      </c>
      <c r="D29" s="51"/>
      <c r="E29" s="51"/>
      <c r="F29" s="51"/>
      <c r="G29" s="51"/>
      <c r="H29" s="52"/>
      <c r="I29" s="50" t="s">
        <v>66</v>
      </c>
      <c r="J29" s="50"/>
      <c r="K29" s="50"/>
      <c r="L29" s="50"/>
      <c r="M29" s="50"/>
      <c r="N29" s="50"/>
      <c r="O29" s="50" t="s">
        <v>29</v>
      </c>
      <c r="P29" s="50"/>
      <c r="Q29" s="50"/>
      <c r="R29" s="50"/>
      <c r="S29" s="50"/>
      <c r="T29" s="50"/>
      <c r="U29" s="37" t="s">
        <v>1</v>
      </c>
      <c r="V29" s="50" t="s">
        <v>8</v>
      </c>
      <c r="W29" s="36" t="s">
        <v>18</v>
      </c>
    </row>
    <row r="30" spans="1:23" x14ac:dyDescent="0.2">
      <c r="A30" s="49"/>
      <c r="B30" s="50"/>
      <c r="C30" s="38" t="s">
        <v>17</v>
      </c>
      <c r="D30" s="37" t="s">
        <v>3</v>
      </c>
      <c r="E30" s="37" t="s">
        <v>4</v>
      </c>
      <c r="F30" s="37" t="s">
        <v>5</v>
      </c>
      <c r="G30" s="37" t="s">
        <v>6</v>
      </c>
      <c r="H30" s="37" t="s">
        <v>2</v>
      </c>
      <c r="I30" s="37" t="s">
        <v>17</v>
      </c>
      <c r="J30" s="37" t="s">
        <v>3</v>
      </c>
      <c r="K30" s="37" t="s">
        <v>4</v>
      </c>
      <c r="L30" s="37" t="s">
        <v>5</v>
      </c>
      <c r="M30" s="37" t="s">
        <v>6</v>
      </c>
      <c r="N30" s="37" t="s">
        <v>2</v>
      </c>
      <c r="O30" s="37" t="s">
        <v>17</v>
      </c>
      <c r="P30" s="37" t="s">
        <v>3</v>
      </c>
      <c r="Q30" s="37" t="s">
        <v>4</v>
      </c>
      <c r="R30" s="37" t="s">
        <v>5</v>
      </c>
      <c r="S30" s="37" t="s">
        <v>6</v>
      </c>
      <c r="T30" s="37" t="s">
        <v>2</v>
      </c>
      <c r="U30" s="37" t="s">
        <v>0</v>
      </c>
      <c r="V30" s="50"/>
      <c r="W30" s="39" t="s">
        <v>19</v>
      </c>
    </row>
    <row r="31" spans="1:23" x14ac:dyDescent="0.2">
      <c r="A31" s="73">
        <v>1</v>
      </c>
      <c r="B31" s="2">
        <v>1</v>
      </c>
      <c r="C31" s="3" t="s">
        <v>125</v>
      </c>
      <c r="D31" s="22">
        <v>6</v>
      </c>
      <c r="E31" s="5">
        <v>52.1</v>
      </c>
      <c r="F31" s="4">
        <v>6390</v>
      </c>
      <c r="G31" s="5">
        <v>2</v>
      </c>
      <c r="H31" s="69">
        <f>SUM(D31:D33)</f>
        <v>6</v>
      </c>
      <c r="I31" s="6" t="s">
        <v>103</v>
      </c>
      <c r="J31" s="22">
        <v>0</v>
      </c>
      <c r="K31" s="5"/>
      <c r="L31" s="4">
        <v>0</v>
      </c>
      <c r="M31" s="5">
        <v>18</v>
      </c>
      <c r="N31" s="69">
        <f>SUM(J31:J33)</f>
        <v>2</v>
      </c>
      <c r="O31" s="6" t="s">
        <v>126</v>
      </c>
      <c r="P31" s="22">
        <v>0</v>
      </c>
      <c r="Q31" s="5"/>
      <c r="R31" s="4">
        <v>0</v>
      </c>
      <c r="S31" s="5">
        <v>18</v>
      </c>
      <c r="T31" s="69">
        <f>SUM(P31:P33)</f>
        <v>5</v>
      </c>
      <c r="U31" s="69">
        <f>SUM(H31,N31,T31)</f>
        <v>13</v>
      </c>
      <c r="V31" s="27" t="s">
        <v>46</v>
      </c>
      <c r="W31" s="69">
        <f>SUM(U31)-15</f>
        <v>-2</v>
      </c>
    </row>
    <row r="32" spans="1:23" x14ac:dyDescent="0.2">
      <c r="A32" s="74"/>
      <c r="B32" s="2">
        <v>2</v>
      </c>
      <c r="C32" s="3" t="s">
        <v>90</v>
      </c>
      <c r="D32" s="22">
        <v>0</v>
      </c>
      <c r="E32" s="5"/>
      <c r="F32" s="4">
        <v>0</v>
      </c>
      <c r="G32" s="5">
        <v>18</v>
      </c>
      <c r="H32" s="69"/>
      <c r="I32" s="6" t="s">
        <v>114</v>
      </c>
      <c r="J32" s="22">
        <v>0</v>
      </c>
      <c r="K32" s="5"/>
      <c r="L32" s="4">
        <v>0</v>
      </c>
      <c r="M32" s="5">
        <v>18</v>
      </c>
      <c r="N32" s="69"/>
      <c r="O32" s="8" t="s">
        <v>124</v>
      </c>
      <c r="P32" s="22">
        <v>3</v>
      </c>
      <c r="Q32" s="5">
        <v>31.2</v>
      </c>
      <c r="R32" s="4">
        <v>2610</v>
      </c>
      <c r="S32" s="5">
        <v>5</v>
      </c>
      <c r="T32" s="69"/>
      <c r="U32" s="69"/>
      <c r="V32" s="29" t="s">
        <v>45</v>
      </c>
      <c r="W32" s="69"/>
    </row>
    <row r="33" spans="1:23" x14ac:dyDescent="0.2">
      <c r="A33" s="74"/>
      <c r="B33" s="2">
        <v>3</v>
      </c>
      <c r="C33" s="3" t="s">
        <v>93</v>
      </c>
      <c r="D33" s="22">
        <v>0</v>
      </c>
      <c r="E33" s="5"/>
      <c r="F33" s="4">
        <v>0</v>
      </c>
      <c r="G33" s="5">
        <v>18</v>
      </c>
      <c r="H33" s="69"/>
      <c r="I33" s="6" t="s">
        <v>113</v>
      </c>
      <c r="J33" s="22">
        <v>2</v>
      </c>
      <c r="K33" s="5">
        <v>25.8</v>
      </c>
      <c r="L33" s="4">
        <v>1520</v>
      </c>
      <c r="M33" s="5">
        <v>6</v>
      </c>
      <c r="N33" s="69"/>
      <c r="O33" s="8" t="s">
        <v>110</v>
      </c>
      <c r="P33" s="22">
        <v>2</v>
      </c>
      <c r="Q33" s="5">
        <v>34</v>
      </c>
      <c r="R33" s="4">
        <v>1730</v>
      </c>
      <c r="S33" s="5">
        <v>9</v>
      </c>
      <c r="T33" s="69"/>
      <c r="U33" s="69"/>
      <c r="V33" s="29" t="s">
        <v>47</v>
      </c>
      <c r="W33" s="69"/>
    </row>
    <row r="34" spans="1:23" ht="11.25" customHeight="1" x14ac:dyDescent="0.2">
      <c r="A34" s="70">
        <v>2</v>
      </c>
      <c r="B34" s="9">
        <v>4</v>
      </c>
      <c r="C34" s="10" t="s">
        <v>128</v>
      </c>
      <c r="D34" s="23">
        <v>0</v>
      </c>
      <c r="E34" s="12"/>
      <c r="F34" s="11">
        <v>0</v>
      </c>
      <c r="G34" s="12">
        <v>18</v>
      </c>
      <c r="H34" s="72">
        <f>SUM(D34:D36)</f>
        <v>7</v>
      </c>
      <c r="I34" s="13" t="s">
        <v>107</v>
      </c>
      <c r="J34" s="23">
        <v>2</v>
      </c>
      <c r="K34" s="12">
        <v>28</v>
      </c>
      <c r="L34" s="11">
        <v>1880</v>
      </c>
      <c r="M34" s="12">
        <v>5</v>
      </c>
      <c r="N34" s="72">
        <f>SUM(J34:J36)</f>
        <v>4</v>
      </c>
      <c r="O34" s="14" t="s">
        <v>88</v>
      </c>
      <c r="P34" s="23">
        <v>4</v>
      </c>
      <c r="Q34" s="12">
        <v>67.5</v>
      </c>
      <c r="R34" s="11">
        <v>6940</v>
      </c>
      <c r="S34" s="12">
        <v>1</v>
      </c>
      <c r="T34" s="72">
        <f>SUM(P34:P36)</f>
        <v>8</v>
      </c>
      <c r="U34" s="72">
        <f>SUM(H34,N34,T34)</f>
        <v>19</v>
      </c>
      <c r="V34" s="28" t="s">
        <v>69</v>
      </c>
      <c r="W34" s="72">
        <f t="shared" ref="W34" si="5">SUM(U34)-15</f>
        <v>4</v>
      </c>
    </row>
    <row r="35" spans="1:23" ht="11.25" customHeight="1" x14ac:dyDescent="0.2">
      <c r="A35" s="71"/>
      <c r="B35" s="9">
        <v>5</v>
      </c>
      <c r="C35" s="10" t="s">
        <v>116</v>
      </c>
      <c r="D35" s="23">
        <v>5</v>
      </c>
      <c r="E35" s="12">
        <v>30.5</v>
      </c>
      <c r="F35" s="11">
        <v>4820</v>
      </c>
      <c r="G35" s="12">
        <v>4</v>
      </c>
      <c r="H35" s="72"/>
      <c r="I35" s="14" t="s">
        <v>120</v>
      </c>
      <c r="J35" s="23">
        <v>1</v>
      </c>
      <c r="K35" s="12">
        <v>26.8</v>
      </c>
      <c r="L35" s="11">
        <v>910</v>
      </c>
      <c r="M35" s="12">
        <v>10</v>
      </c>
      <c r="N35" s="72"/>
      <c r="O35" s="14" t="s">
        <v>33</v>
      </c>
      <c r="P35" s="23">
        <v>2</v>
      </c>
      <c r="Q35" s="12">
        <v>28.1</v>
      </c>
      <c r="R35" s="11">
        <v>1880</v>
      </c>
      <c r="S35" s="12">
        <v>8</v>
      </c>
      <c r="T35" s="72"/>
      <c r="U35" s="72"/>
      <c r="V35" s="45" t="s">
        <v>48</v>
      </c>
      <c r="W35" s="72"/>
    </row>
    <row r="36" spans="1:23" ht="11.25" customHeight="1" x14ac:dyDescent="0.2">
      <c r="A36" s="71"/>
      <c r="B36" s="9">
        <v>6</v>
      </c>
      <c r="C36" s="10" t="s">
        <v>101</v>
      </c>
      <c r="D36" s="23">
        <v>2</v>
      </c>
      <c r="E36" s="12">
        <v>37.200000000000003</v>
      </c>
      <c r="F36" s="11">
        <v>2180</v>
      </c>
      <c r="G36" s="12">
        <v>9</v>
      </c>
      <c r="H36" s="72"/>
      <c r="I36" s="14" t="s">
        <v>123</v>
      </c>
      <c r="J36" s="23">
        <v>1</v>
      </c>
      <c r="K36" s="12">
        <v>27.7</v>
      </c>
      <c r="L36" s="11">
        <v>940</v>
      </c>
      <c r="M36" s="12">
        <v>9</v>
      </c>
      <c r="N36" s="72"/>
      <c r="O36" s="14" t="s">
        <v>30</v>
      </c>
      <c r="P36" s="23">
        <v>2</v>
      </c>
      <c r="Q36" s="12">
        <v>31.1</v>
      </c>
      <c r="R36" s="11">
        <v>1940</v>
      </c>
      <c r="S36" s="12">
        <v>7</v>
      </c>
      <c r="T36" s="72"/>
      <c r="U36" s="72"/>
      <c r="V36" s="46"/>
      <c r="W36" s="72"/>
    </row>
    <row r="37" spans="1:23" ht="11.25" customHeight="1" x14ac:dyDescent="0.2">
      <c r="A37" s="69">
        <v>3</v>
      </c>
      <c r="B37" s="2">
        <v>7</v>
      </c>
      <c r="C37" s="3" t="s">
        <v>94</v>
      </c>
      <c r="D37" s="22">
        <v>3</v>
      </c>
      <c r="E37" s="5">
        <v>28.8</v>
      </c>
      <c r="F37" s="4">
        <v>2760</v>
      </c>
      <c r="G37" s="5">
        <v>7</v>
      </c>
      <c r="H37" s="69">
        <f>SUM(D37:D39)</f>
        <v>14</v>
      </c>
      <c r="I37" s="6" t="s">
        <v>108</v>
      </c>
      <c r="J37" s="22">
        <v>3</v>
      </c>
      <c r="K37" s="5">
        <v>32</v>
      </c>
      <c r="L37" s="4">
        <v>2940</v>
      </c>
      <c r="M37" s="5">
        <v>3</v>
      </c>
      <c r="N37" s="69">
        <f>SUM(J37:J39)</f>
        <v>9</v>
      </c>
      <c r="O37" s="6" t="s">
        <v>31</v>
      </c>
      <c r="P37" s="22">
        <v>3</v>
      </c>
      <c r="Q37" s="5">
        <v>28.2</v>
      </c>
      <c r="R37" s="4">
        <v>2610</v>
      </c>
      <c r="S37" s="5">
        <v>6</v>
      </c>
      <c r="T37" s="69">
        <f>SUM(P37:P39)</f>
        <v>6</v>
      </c>
      <c r="U37" s="69">
        <f>SUM(H37,N37,T37)</f>
        <v>29</v>
      </c>
      <c r="V37" s="27" t="s">
        <v>49</v>
      </c>
      <c r="W37" s="69">
        <f t="shared" ref="W37" si="6">SUM(U37)-15</f>
        <v>14</v>
      </c>
    </row>
    <row r="38" spans="1:23" ht="11.25" customHeight="1" x14ac:dyDescent="0.2">
      <c r="A38" s="69"/>
      <c r="B38" s="2">
        <v>8</v>
      </c>
      <c r="C38" s="3" t="s">
        <v>117</v>
      </c>
      <c r="D38" s="22">
        <v>4</v>
      </c>
      <c r="E38" s="5">
        <v>30.5</v>
      </c>
      <c r="F38" s="4">
        <v>3970</v>
      </c>
      <c r="G38" s="5">
        <v>6</v>
      </c>
      <c r="H38" s="69"/>
      <c r="I38" s="6" t="s">
        <v>99</v>
      </c>
      <c r="J38" s="22">
        <v>5</v>
      </c>
      <c r="K38" s="5">
        <v>28.5</v>
      </c>
      <c r="L38" s="4">
        <v>4700</v>
      </c>
      <c r="M38" s="5">
        <v>1</v>
      </c>
      <c r="N38" s="69"/>
      <c r="O38" s="6" t="s">
        <v>37</v>
      </c>
      <c r="P38" s="22">
        <v>0</v>
      </c>
      <c r="Q38" s="5"/>
      <c r="R38" s="4">
        <v>0</v>
      </c>
      <c r="S38" s="5">
        <v>18</v>
      </c>
      <c r="T38" s="69"/>
      <c r="U38" s="69"/>
      <c r="V38" s="43" t="s">
        <v>50</v>
      </c>
      <c r="W38" s="69"/>
    </row>
    <row r="39" spans="1:23" ht="11.25" customHeight="1" x14ac:dyDescent="0.2">
      <c r="A39" s="69"/>
      <c r="B39" s="2">
        <v>9</v>
      </c>
      <c r="C39" s="3" t="s">
        <v>98</v>
      </c>
      <c r="D39" s="22">
        <v>7</v>
      </c>
      <c r="E39" s="5">
        <v>29.1</v>
      </c>
      <c r="F39" s="4">
        <v>6490</v>
      </c>
      <c r="G39" s="5">
        <v>1</v>
      </c>
      <c r="H39" s="69"/>
      <c r="I39" s="6" t="s">
        <v>102</v>
      </c>
      <c r="J39" s="22">
        <v>1</v>
      </c>
      <c r="K39" s="5">
        <v>29.5</v>
      </c>
      <c r="L39" s="4">
        <v>1000</v>
      </c>
      <c r="M39" s="5">
        <v>8</v>
      </c>
      <c r="N39" s="69"/>
      <c r="O39" s="8" t="s">
        <v>82</v>
      </c>
      <c r="P39" s="22">
        <v>3</v>
      </c>
      <c r="Q39" s="5">
        <v>28.5</v>
      </c>
      <c r="R39" s="4">
        <v>2850</v>
      </c>
      <c r="S39" s="5">
        <v>3</v>
      </c>
      <c r="T39" s="69"/>
      <c r="U39" s="69"/>
      <c r="V39" s="44"/>
      <c r="W39" s="69"/>
    </row>
    <row r="40" spans="1:23" ht="11.25" customHeight="1" x14ac:dyDescent="0.2">
      <c r="A40" s="72">
        <v>4</v>
      </c>
      <c r="B40" s="9">
        <v>10</v>
      </c>
      <c r="C40" s="10" t="s">
        <v>112</v>
      </c>
      <c r="D40" s="23">
        <v>5</v>
      </c>
      <c r="E40" s="12">
        <v>32.1</v>
      </c>
      <c r="F40" s="11">
        <v>5120</v>
      </c>
      <c r="G40" s="12">
        <v>3</v>
      </c>
      <c r="H40" s="72">
        <f>SUM(D40:D42)</f>
        <v>9</v>
      </c>
      <c r="I40" s="13" t="s">
        <v>121</v>
      </c>
      <c r="J40" s="23">
        <v>0</v>
      </c>
      <c r="K40" s="12"/>
      <c r="L40" s="11">
        <v>0</v>
      </c>
      <c r="M40" s="12">
        <v>18</v>
      </c>
      <c r="N40" s="72">
        <f>SUM(J40:J42)</f>
        <v>3</v>
      </c>
      <c r="O40" s="14" t="s">
        <v>106</v>
      </c>
      <c r="P40" s="23">
        <v>0</v>
      </c>
      <c r="Q40" s="12"/>
      <c r="R40" s="11">
        <v>0</v>
      </c>
      <c r="S40" s="12">
        <v>18</v>
      </c>
      <c r="T40" s="72">
        <f>SUM(P40:P42)</f>
        <v>3</v>
      </c>
      <c r="U40" s="72">
        <f>SUM(H40,N40,T40)</f>
        <v>15</v>
      </c>
      <c r="V40" s="28" t="s">
        <v>51</v>
      </c>
      <c r="W40" s="72">
        <f t="shared" ref="W40" si="7">SUM(U40)-15</f>
        <v>0</v>
      </c>
    </row>
    <row r="41" spans="1:23" ht="11.25" customHeight="1" x14ac:dyDescent="0.2">
      <c r="A41" s="72"/>
      <c r="B41" s="9">
        <v>11</v>
      </c>
      <c r="C41" s="10" t="s">
        <v>91</v>
      </c>
      <c r="D41" s="23">
        <v>2</v>
      </c>
      <c r="E41" s="12">
        <v>34.700000000000003</v>
      </c>
      <c r="F41" s="11">
        <v>2150</v>
      </c>
      <c r="G41" s="12">
        <v>10</v>
      </c>
      <c r="H41" s="72"/>
      <c r="I41" s="14" t="s">
        <v>96</v>
      </c>
      <c r="J41" s="23">
        <v>0</v>
      </c>
      <c r="K41" s="12"/>
      <c r="L41" s="11">
        <v>0</v>
      </c>
      <c r="M41" s="12">
        <v>18</v>
      </c>
      <c r="N41" s="72"/>
      <c r="O41" s="14" t="s">
        <v>97</v>
      </c>
      <c r="P41" s="23">
        <v>3</v>
      </c>
      <c r="Q41" s="12">
        <v>29</v>
      </c>
      <c r="R41" s="11">
        <v>2820</v>
      </c>
      <c r="S41" s="12">
        <v>4</v>
      </c>
      <c r="T41" s="72"/>
      <c r="U41" s="72"/>
      <c r="V41" s="31" t="s">
        <v>52</v>
      </c>
      <c r="W41" s="72"/>
    </row>
    <row r="42" spans="1:23" ht="11.25" customHeight="1" x14ac:dyDescent="0.2">
      <c r="A42" s="72"/>
      <c r="B42" s="9">
        <v>12</v>
      </c>
      <c r="C42" s="10" t="s">
        <v>105</v>
      </c>
      <c r="D42" s="23">
        <v>2</v>
      </c>
      <c r="E42" s="12">
        <v>50</v>
      </c>
      <c r="F42" s="11">
        <v>2480</v>
      </c>
      <c r="G42" s="12">
        <v>8</v>
      </c>
      <c r="H42" s="72"/>
      <c r="I42" s="14" t="s">
        <v>118</v>
      </c>
      <c r="J42" s="23">
        <v>3</v>
      </c>
      <c r="K42" s="12">
        <v>31.6</v>
      </c>
      <c r="L42" s="11">
        <v>3000</v>
      </c>
      <c r="M42" s="12">
        <v>2</v>
      </c>
      <c r="N42" s="72"/>
      <c r="O42" s="14" t="s">
        <v>38</v>
      </c>
      <c r="P42" s="23">
        <v>0</v>
      </c>
      <c r="Q42" s="12"/>
      <c r="R42" s="11">
        <v>0</v>
      </c>
      <c r="S42" s="12">
        <v>18</v>
      </c>
      <c r="T42" s="72"/>
      <c r="U42" s="72"/>
      <c r="V42" s="31" t="s">
        <v>53</v>
      </c>
      <c r="W42" s="72"/>
    </row>
    <row r="43" spans="1:23" ht="11.25" customHeight="1" x14ac:dyDescent="0.2">
      <c r="A43" s="69">
        <v>5</v>
      </c>
      <c r="B43" s="2">
        <v>13</v>
      </c>
      <c r="C43" s="3" t="s">
        <v>111</v>
      </c>
      <c r="D43" s="22">
        <v>4</v>
      </c>
      <c r="E43" s="5">
        <v>47.5</v>
      </c>
      <c r="F43" s="4">
        <v>4810</v>
      </c>
      <c r="G43" s="5">
        <v>5</v>
      </c>
      <c r="H43" s="69">
        <f>SUM(D43:D45)</f>
        <v>6</v>
      </c>
      <c r="I43" s="6" t="s">
        <v>92</v>
      </c>
      <c r="J43" s="22">
        <v>0</v>
      </c>
      <c r="K43" s="5"/>
      <c r="L43" s="4">
        <v>0</v>
      </c>
      <c r="M43" s="5">
        <v>18</v>
      </c>
      <c r="N43" s="69">
        <f>SUM(J43:J45)</f>
        <v>3</v>
      </c>
      <c r="O43" s="6" t="s">
        <v>35</v>
      </c>
      <c r="P43" s="22">
        <v>0</v>
      </c>
      <c r="Q43" s="5"/>
      <c r="R43" s="4">
        <v>0</v>
      </c>
      <c r="S43" s="5">
        <v>18</v>
      </c>
      <c r="T43" s="69">
        <f>SUM(P43:P45)</f>
        <v>1</v>
      </c>
      <c r="U43" s="69">
        <f>SUM(H43,N43,T43)</f>
        <v>10</v>
      </c>
      <c r="V43" s="27" t="s">
        <v>70</v>
      </c>
      <c r="W43" s="69">
        <f t="shared" ref="W43" si="8">SUM(U43)-15</f>
        <v>-5</v>
      </c>
    </row>
    <row r="44" spans="1:23" ht="11.25" customHeight="1" x14ac:dyDescent="0.2">
      <c r="A44" s="69"/>
      <c r="B44" s="2">
        <v>14</v>
      </c>
      <c r="C44" s="3" t="s">
        <v>115</v>
      </c>
      <c r="D44" s="22">
        <v>1</v>
      </c>
      <c r="E44" s="5">
        <v>28.6</v>
      </c>
      <c r="F44" s="4">
        <v>970</v>
      </c>
      <c r="G44" s="5">
        <v>11</v>
      </c>
      <c r="H44" s="69"/>
      <c r="I44" s="6" t="s">
        <v>89</v>
      </c>
      <c r="J44" s="22">
        <v>3</v>
      </c>
      <c r="K44" s="5">
        <v>28.9</v>
      </c>
      <c r="L44" s="4">
        <v>2730</v>
      </c>
      <c r="M44" s="5">
        <v>4</v>
      </c>
      <c r="N44" s="69"/>
      <c r="O44" s="8" t="s">
        <v>122</v>
      </c>
      <c r="P44" s="22">
        <v>1</v>
      </c>
      <c r="Q44" s="5">
        <v>34</v>
      </c>
      <c r="R44" s="4">
        <v>1120</v>
      </c>
      <c r="S44" s="5">
        <v>10</v>
      </c>
      <c r="T44" s="69"/>
      <c r="U44" s="69"/>
      <c r="V44" s="34" t="s">
        <v>53</v>
      </c>
      <c r="W44" s="69"/>
    </row>
    <row r="45" spans="1:23" ht="11.25" customHeight="1" x14ac:dyDescent="0.2">
      <c r="A45" s="69"/>
      <c r="B45" s="2">
        <v>15</v>
      </c>
      <c r="C45" s="3" t="s">
        <v>129</v>
      </c>
      <c r="D45" s="22">
        <v>1</v>
      </c>
      <c r="E45" s="5">
        <v>26.2</v>
      </c>
      <c r="F45" s="4">
        <v>910</v>
      </c>
      <c r="G45" s="5">
        <v>12</v>
      </c>
      <c r="H45" s="69"/>
      <c r="I45" s="8" t="s">
        <v>127</v>
      </c>
      <c r="J45" s="22">
        <v>0</v>
      </c>
      <c r="K45" s="5"/>
      <c r="L45" s="4">
        <v>0</v>
      </c>
      <c r="M45" s="5">
        <v>18</v>
      </c>
      <c r="N45" s="69"/>
      <c r="O45" s="6" t="s">
        <v>95</v>
      </c>
      <c r="P45" s="22">
        <v>0</v>
      </c>
      <c r="Q45" s="5"/>
      <c r="R45" s="4">
        <v>0</v>
      </c>
      <c r="S45" s="5">
        <v>18</v>
      </c>
      <c r="T45" s="69"/>
      <c r="U45" s="69"/>
      <c r="V45" s="33" t="s">
        <v>76</v>
      </c>
      <c r="W45" s="69"/>
    </row>
    <row r="46" spans="1:23" ht="11.25" customHeight="1" x14ac:dyDescent="0.2">
      <c r="A46" s="72">
        <v>6</v>
      </c>
      <c r="B46" s="9">
        <v>16</v>
      </c>
      <c r="C46" s="10" t="s">
        <v>109</v>
      </c>
      <c r="D46" s="23">
        <v>0</v>
      </c>
      <c r="E46" s="12"/>
      <c r="F46" s="11">
        <v>0</v>
      </c>
      <c r="G46" s="12">
        <v>18</v>
      </c>
      <c r="H46" s="72">
        <f>SUM(D46:D48)</f>
        <v>1</v>
      </c>
      <c r="I46" s="13" t="s">
        <v>104</v>
      </c>
      <c r="J46" s="23">
        <v>0</v>
      </c>
      <c r="K46" s="12"/>
      <c r="L46" s="11">
        <v>0</v>
      </c>
      <c r="M46" s="12">
        <v>18</v>
      </c>
      <c r="N46" s="72">
        <f>SUM(J46:J48)</f>
        <v>1</v>
      </c>
      <c r="O46" s="14" t="s">
        <v>119</v>
      </c>
      <c r="P46" s="23">
        <v>0</v>
      </c>
      <c r="Q46" s="12"/>
      <c r="R46" s="11">
        <v>0</v>
      </c>
      <c r="S46" s="12">
        <v>18</v>
      </c>
      <c r="T46" s="72">
        <f>SUM(P46:P48)</f>
        <v>3</v>
      </c>
      <c r="U46" s="72">
        <f>SUM(H46,N46,T46)</f>
        <v>5</v>
      </c>
      <c r="V46" s="28" t="s">
        <v>77</v>
      </c>
      <c r="W46" s="72">
        <f t="shared" ref="W46" si="9">SUM(U46)-15</f>
        <v>-10</v>
      </c>
    </row>
    <row r="47" spans="1:23" ht="11.25" customHeight="1" x14ac:dyDescent="0.2">
      <c r="A47" s="72"/>
      <c r="B47" s="9">
        <v>17</v>
      </c>
      <c r="C47" s="10" t="s">
        <v>83</v>
      </c>
      <c r="D47" s="23">
        <v>1</v>
      </c>
      <c r="E47" s="12">
        <v>25.2</v>
      </c>
      <c r="F47" s="11">
        <v>880</v>
      </c>
      <c r="G47" s="12">
        <v>13</v>
      </c>
      <c r="H47" s="72"/>
      <c r="I47" s="14" t="s">
        <v>34</v>
      </c>
      <c r="J47" s="23">
        <v>1</v>
      </c>
      <c r="K47" s="12">
        <v>32.700000000000003</v>
      </c>
      <c r="L47" s="11">
        <v>1090</v>
      </c>
      <c r="M47" s="12">
        <v>7</v>
      </c>
      <c r="N47" s="72"/>
      <c r="O47" s="14" t="s">
        <v>100</v>
      </c>
      <c r="P47" s="23">
        <v>3</v>
      </c>
      <c r="Q47" s="12">
        <v>31.2</v>
      </c>
      <c r="R47" s="11">
        <v>3060</v>
      </c>
      <c r="S47" s="12">
        <v>2</v>
      </c>
      <c r="T47" s="72"/>
      <c r="U47" s="72"/>
      <c r="V47" s="35" t="s">
        <v>54</v>
      </c>
      <c r="W47" s="72"/>
    </row>
    <row r="48" spans="1:23" ht="11.25" customHeight="1" x14ac:dyDescent="0.2">
      <c r="A48" s="72"/>
      <c r="B48" s="9">
        <v>18</v>
      </c>
      <c r="C48" s="10" t="s">
        <v>84</v>
      </c>
      <c r="D48" s="23"/>
      <c r="E48" s="12"/>
      <c r="F48" s="11"/>
      <c r="G48" s="12"/>
      <c r="H48" s="72"/>
      <c r="I48" s="14" t="s">
        <v>36</v>
      </c>
      <c r="J48" s="23">
        <v>0</v>
      </c>
      <c r="K48" s="12"/>
      <c r="L48" s="11">
        <v>0</v>
      </c>
      <c r="M48" s="12">
        <v>18</v>
      </c>
      <c r="N48" s="72"/>
      <c r="O48" s="14" t="s">
        <v>84</v>
      </c>
      <c r="P48" s="23"/>
      <c r="Q48" s="12"/>
      <c r="R48" s="11"/>
      <c r="S48" s="12"/>
      <c r="T48" s="72"/>
      <c r="U48" s="72"/>
      <c r="V48" s="32" t="s">
        <v>78</v>
      </c>
      <c r="W48" s="72"/>
    </row>
    <row r="49" spans="1:23" x14ac:dyDescent="0.2">
      <c r="A49" s="59" t="s">
        <v>24</v>
      </c>
      <c r="B49" s="60"/>
      <c r="C49" s="61" t="s">
        <v>11</v>
      </c>
      <c r="D49" s="61"/>
      <c r="E49" s="61"/>
      <c r="F49" s="61"/>
      <c r="G49" s="61"/>
      <c r="H49" s="61"/>
      <c r="I49" s="61" t="s">
        <v>14</v>
      </c>
      <c r="J49" s="61"/>
      <c r="K49" s="61"/>
      <c r="L49" s="61"/>
      <c r="M49" s="61"/>
      <c r="N49" s="61"/>
      <c r="O49" s="61" t="s">
        <v>13</v>
      </c>
      <c r="P49" s="61"/>
      <c r="Q49" s="61"/>
      <c r="R49" s="61"/>
      <c r="S49" s="61"/>
      <c r="T49" s="61"/>
      <c r="U49" s="62">
        <f>SUM(C51,I51,O51)</f>
        <v>91</v>
      </c>
      <c r="V49" s="65" t="s">
        <v>20</v>
      </c>
      <c r="W49" s="15" t="s">
        <v>21</v>
      </c>
    </row>
    <row r="50" spans="1:23" x14ac:dyDescent="0.2">
      <c r="A50" s="67" t="s">
        <v>25</v>
      </c>
      <c r="B50" s="68"/>
      <c r="C50" s="61" t="s">
        <v>12</v>
      </c>
      <c r="D50" s="61"/>
      <c r="E50" s="61"/>
      <c r="F50" s="61"/>
      <c r="G50" s="61"/>
      <c r="H50" s="61"/>
      <c r="I50" s="61" t="s">
        <v>12</v>
      </c>
      <c r="J50" s="61"/>
      <c r="K50" s="61"/>
      <c r="L50" s="61"/>
      <c r="M50" s="61"/>
      <c r="N50" s="61"/>
      <c r="O50" s="61" t="s">
        <v>12</v>
      </c>
      <c r="P50" s="61"/>
      <c r="Q50" s="61"/>
      <c r="R50" s="61"/>
      <c r="S50" s="61"/>
      <c r="T50" s="61"/>
      <c r="U50" s="63"/>
      <c r="V50" s="66"/>
      <c r="W50" s="17" t="s">
        <v>22</v>
      </c>
    </row>
    <row r="51" spans="1:23" x14ac:dyDescent="0.2">
      <c r="A51" s="67">
        <v>2025</v>
      </c>
      <c r="B51" s="68"/>
      <c r="C51" s="75">
        <f>SUM(H31:H48)</f>
        <v>43</v>
      </c>
      <c r="D51" s="75"/>
      <c r="E51" s="75"/>
      <c r="F51" s="75"/>
      <c r="G51" s="75"/>
      <c r="H51" s="75"/>
      <c r="I51" s="75">
        <f>SUM(N31:N48)</f>
        <v>22</v>
      </c>
      <c r="J51" s="75"/>
      <c r="K51" s="75"/>
      <c r="L51" s="75"/>
      <c r="M51" s="75"/>
      <c r="N51" s="75"/>
      <c r="O51" s="75">
        <f>SUM(T31:T48)</f>
        <v>26</v>
      </c>
      <c r="P51" s="75"/>
      <c r="Q51" s="75"/>
      <c r="R51" s="75"/>
      <c r="S51" s="75"/>
      <c r="T51" s="75"/>
      <c r="U51" s="64"/>
      <c r="V51" s="17" t="s">
        <v>15</v>
      </c>
      <c r="W51" s="18" t="s">
        <v>23</v>
      </c>
    </row>
    <row r="52" spans="1:23" x14ac:dyDescent="0.2">
      <c r="A52" s="53" t="s">
        <v>28</v>
      </c>
      <c r="B52" s="54"/>
      <c r="C52" s="55" t="s">
        <v>7</v>
      </c>
      <c r="D52" s="56"/>
      <c r="E52" s="56"/>
      <c r="F52" s="56"/>
      <c r="G52" s="57"/>
      <c r="H52" s="1">
        <f>SUM(H31:H48)/6</f>
        <v>7.166666666666667</v>
      </c>
      <c r="I52" s="55" t="s">
        <v>7</v>
      </c>
      <c r="J52" s="56"/>
      <c r="K52" s="56"/>
      <c r="L52" s="56"/>
      <c r="M52" s="57"/>
      <c r="N52" s="1">
        <f>SUM(N31:N45)/5</f>
        <v>4.2</v>
      </c>
      <c r="O52" s="55" t="s">
        <v>7</v>
      </c>
      <c r="P52" s="56"/>
      <c r="Q52" s="56"/>
      <c r="R52" s="56"/>
      <c r="S52" s="57"/>
      <c r="T52" s="1">
        <f>SUM(T31:T45)/5</f>
        <v>4.5999999999999996</v>
      </c>
      <c r="U52" s="1">
        <f>SUM(U31:U48)/6</f>
        <v>15.166666666666666</v>
      </c>
      <c r="V52" s="18" t="s">
        <v>16</v>
      </c>
      <c r="W52" s="19">
        <f>SUM(W31:W48)</f>
        <v>1</v>
      </c>
    </row>
    <row r="53" spans="1:23" x14ac:dyDescent="0.2">
      <c r="C53" s="58" t="s">
        <v>27</v>
      </c>
      <c r="D53" s="58"/>
      <c r="E53" s="58"/>
      <c r="F53" s="58"/>
      <c r="G53" s="58"/>
      <c r="H53" s="21">
        <f>SUM(C51)/15</f>
        <v>2.8666666666666667</v>
      </c>
      <c r="I53" s="24"/>
      <c r="N53" s="21">
        <f>SUM(I51)/15</f>
        <v>1.4666666666666666</v>
      </c>
      <c r="O53" s="24"/>
      <c r="T53" s="21">
        <f>SUM(O51)/14</f>
        <v>1.8571428571428572</v>
      </c>
      <c r="U53" s="21">
        <f>SUM(U49)/44</f>
        <v>2.0681818181818183</v>
      </c>
    </row>
    <row r="54" spans="1:23" x14ac:dyDescent="0.2">
      <c r="I54" s="7"/>
      <c r="O54" s="7"/>
    </row>
    <row r="55" spans="1:23" ht="13.2" x14ac:dyDescent="0.2">
      <c r="A55" s="47" t="s">
        <v>85</v>
      </c>
      <c r="B55" s="47"/>
      <c r="C55" s="47"/>
      <c r="D55" s="47"/>
      <c r="E55" s="47"/>
      <c r="F55" s="47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47"/>
      <c r="U55" s="47"/>
      <c r="V55" s="47"/>
      <c r="W55" s="47"/>
    </row>
    <row r="56" spans="1:23" x14ac:dyDescent="0.2">
      <c r="A56" s="48" t="s">
        <v>9</v>
      </c>
      <c r="B56" s="50" t="s">
        <v>10</v>
      </c>
      <c r="C56" s="51" t="s">
        <v>26</v>
      </c>
      <c r="D56" s="51"/>
      <c r="E56" s="51"/>
      <c r="F56" s="51"/>
      <c r="G56" s="51"/>
      <c r="H56" s="52"/>
      <c r="I56" s="50" t="s">
        <v>66</v>
      </c>
      <c r="J56" s="50"/>
      <c r="K56" s="50"/>
      <c r="L56" s="50"/>
      <c r="M56" s="50"/>
      <c r="N56" s="50"/>
      <c r="O56" s="50" t="s">
        <v>29</v>
      </c>
      <c r="P56" s="50"/>
      <c r="Q56" s="50"/>
      <c r="R56" s="50"/>
      <c r="S56" s="50"/>
      <c r="T56" s="50"/>
      <c r="U56" s="37" t="s">
        <v>1</v>
      </c>
      <c r="V56" s="50" t="s">
        <v>8</v>
      </c>
      <c r="W56" s="36" t="s">
        <v>18</v>
      </c>
    </row>
    <row r="57" spans="1:23" x14ac:dyDescent="0.2">
      <c r="A57" s="49"/>
      <c r="B57" s="50"/>
      <c r="C57" s="38" t="s">
        <v>17</v>
      </c>
      <c r="D57" s="37" t="s">
        <v>3</v>
      </c>
      <c r="E57" s="37" t="s">
        <v>4</v>
      </c>
      <c r="F57" s="37" t="s">
        <v>5</v>
      </c>
      <c r="G57" s="37" t="s">
        <v>6</v>
      </c>
      <c r="H57" s="37" t="s">
        <v>2</v>
      </c>
      <c r="I57" s="37" t="s">
        <v>17</v>
      </c>
      <c r="J57" s="37" t="s">
        <v>3</v>
      </c>
      <c r="K57" s="37" t="s">
        <v>4</v>
      </c>
      <c r="L57" s="37" t="s">
        <v>5</v>
      </c>
      <c r="M57" s="37" t="s">
        <v>6</v>
      </c>
      <c r="N57" s="37" t="s">
        <v>2</v>
      </c>
      <c r="O57" s="37" t="s">
        <v>17</v>
      </c>
      <c r="P57" s="37" t="s">
        <v>3</v>
      </c>
      <c r="Q57" s="37" t="s">
        <v>4</v>
      </c>
      <c r="R57" s="37" t="s">
        <v>5</v>
      </c>
      <c r="S57" s="37" t="s">
        <v>6</v>
      </c>
      <c r="T57" s="37" t="s">
        <v>2</v>
      </c>
      <c r="U57" s="37" t="s">
        <v>0</v>
      </c>
      <c r="V57" s="50"/>
      <c r="W57" s="39" t="s">
        <v>19</v>
      </c>
    </row>
    <row r="58" spans="1:23" x14ac:dyDescent="0.2">
      <c r="A58" s="73">
        <v>1</v>
      </c>
      <c r="B58" s="2">
        <v>1</v>
      </c>
      <c r="C58" s="3" t="s">
        <v>92</v>
      </c>
      <c r="D58" s="22">
        <v>0</v>
      </c>
      <c r="E58" s="5"/>
      <c r="F58" s="4">
        <v>0</v>
      </c>
      <c r="G58" s="5">
        <v>18</v>
      </c>
      <c r="H58" s="69">
        <f>SUM(D58:D60)</f>
        <v>10</v>
      </c>
      <c r="I58" s="6" t="s">
        <v>31</v>
      </c>
      <c r="J58" s="22">
        <v>0</v>
      </c>
      <c r="K58" s="5"/>
      <c r="L58" s="4">
        <v>0</v>
      </c>
      <c r="M58" s="5">
        <v>18</v>
      </c>
      <c r="N58" s="69">
        <f>SUM(J58:J60)</f>
        <v>2</v>
      </c>
      <c r="O58" s="6" t="s">
        <v>112</v>
      </c>
      <c r="P58" s="22">
        <v>1</v>
      </c>
      <c r="Q58" s="5">
        <v>62</v>
      </c>
      <c r="R58" s="4">
        <v>1960</v>
      </c>
      <c r="S58" s="5">
        <v>6</v>
      </c>
      <c r="T58" s="69">
        <f>SUM(P58:P60)</f>
        <v>2</v>
      </c>
      <c r="U58" s="69">
        <f>SUM(H58,N58,T58)</f>
        <v>14</v>
      </c>
      <c r="V58" s="27" t="s">
        <v>79</v>
      </c>
      <c r="W58" s="69">
        <f>SUM(U58)-12</f>
        <v>2</v>
      </c>
    </row>
    <row r="59" spans="1:23" ht="12.75" customHeight="1" x14ac:dyDescent="0.2">
      <c r="A59" s="74"/>
      <c r="B59" s="2">
        <v>2</v>
      </c>
      <c r="C59" s="3" t="s">
        <v>113</v>
      </c>
      <c r="D59" s="22">
        <v>3</v>
      </c>
      <c r="E59" s="5">
        <v>29.8</v>
      </c>
      <c r="F59" s="4">
        <v>2790</v>
      </c>
      <c r="G59" s="5">
        <v>5</v>
      </c>
      <c r="H59" s="69"/>
      <c r="I59" s="6" t="s">
        <v>98</v>
      </c>
      <c r="J59" s="22">
        <v>1</v>
      </c>
      <c r="K59" s="5">
        <v>30.3</v>
      </c>
      <c r="L59" s="4">
        <v>1030</v>
      </c>
      <c r="M59" s="5">
        <v>7</v>
      </c>
      <c r="N59" s="69"/>
      <c r="O59" s="8" t="s">
        <v>109</v>
      </c>
      <c r="P59" s="22">
        <v>0</v>
      </c>
      <c r="Q59" s="5"/>
      <c r="R59" s="4">
        <v>0</v>
      </c>
      <c r="S59" s="5">
        <v>18</v>
      </c>
      <c r="T59" s="69"/>
      <c r="U59" s="69"/>
      <c r="V59" s="43" t="s">
        <v>57</v>
      </c>
      <c r="W59" s="69"/>
    </row>
    <row r="60" spans="1:23" x14ac:dyDescent="0.2">
      <c r="A60" s="74"/>
      <c r="B60" s="2">
        <v>3</v>
      </c>
      <c r="C60" s="3" t="s">
        <v>96</v>
      </c>
      <c r="D60" s="22">
        <v>7</v>
      </c>
      <c r="E60" s="5">
        <v>29.1</v>
      </c>
      <c r="F60" s="4">
        <v>6460</v>
      </c>
      <c r="G60" s="5">
        <v>1</v>
      </c>
      <c r="H60" s="69"/>
      <c r="I60" s="6" t="s">
        <v>126</v>
      </c>
      <c r="J60" s="22">
        <v>1</v>
      </c>
      <c r="K60" s="5">
        <v>50</v>
      </c>
      <c r="L60" s="4">
        <v>1600</v>
      </c>
      <c r="M60" s="5">
        <v>4</v>
      </c>
      <c r="N60" s="69"/>
      <c r="O60" s="8" t="s">
        <v>105</v>
      </c>
      <c r="P60" s="22">
        <v>1</v>
      </c>
      <c r="Q60" s="5">
        <v>44</v>
      </c>
      <c r="R60" s="4">
        <v>1420</v>
      </c>
      <c r="S60" s="5">
        <v>8</v>
      </c>
      <c r="T60" s="69"/>
      <c r="U60" s="69"/>
      <c r="V60" s="44"/>
      <c r="W60" s="69"/>
    </row>
    <row r="61" spans="1:23" ht="11.25" customHeight="1" x14ac:dyDescent="0.2">
      <c r="A61" s="70">
        <v>2</v>
      </c>
      <c r="B61" s="9">
        <v>4</v>
      </c>
      <c r="C61" s="10" t="s">
        <v>110</v>
      </c>
      <c r="D61" s="23">
        <v>0</v>
      </c>
      <c r="E61" s="12"/>
      <c r="F61" s="11">
        <v>0</v>
      </c>
      <c r="G61" s="12">
        <v>18</v>
      </c>
      <c r="H61" s="72">
        <f>SUM(D61:D63)</f>
        <v>3</v>
      </c>
      <c r="I61" s="13" t="s">
        <v>97</v>
      </c>
      <c r="J61" s="23">
        <v>1</v>
      </c>
      <c r="K61" s="12">
        <v>25.1</v>
      </c>
      <c r="L61" s="11">
        <v>880</v>
      </c>
      <c r="M61" s="12">
        <v>11</v>
      </c>
      <c r="N61" s="72">
        <f>SUM(J61:J63)</f>
        <v>1</v>
      </c>
      <c r="O61" s="14" t="s">
        <v>101</v>
      </c>
      <c r="P61" s="23">
        <v>0</v>
      </c>
      <c r="Q61" s="12"/>
      <c r="R61" s="11">
        <v>0</v>
      </c>
      <c r="S61" s="12">
        <v>18</v>
      </c>
      <c r="T61" s="72">
        <f>SUM(P61:P63)</f>
        <v>1</v>
      </c>
      <c r="U61" s="72">
        <f>SUM(H61,N61,T61)</f>
        <v>5</v>
      </c>
      <c r="V61" s="31" t="s">
        <v>58</v>
      </c>
      <c r="W61" s="72">
        <f t="shared" ref="W61" si="10">SUM(U61)-12</f>
        <v>-7</v>
      </c>
    </row>
    <row r="62" spans="1:23" ht="11.25" customHeight="1" x14ac:dyDescent="0.2">
      <c r="A62" s="71"/>
      <c r="B62" s="9">
        <v>5</v>
      </c>
      <c r="C62" s="10" t="s">
        <v>118</v>
      </c>
      <c r="D62" s="23">
        <v>1</v>
      </c>
      <c r="E62" s="12">
        <v>25.2</v>
      </c>
      <c r="F62" s="11">
        <v>880</v>
      </c>
      <c r="G62" s="12">
        <v>11</v>
      </c>
      <c r="H62" s="72"/>
      <c r="I62" s="14" t="s">
        <v>100</v>
      </c>
      <c r="J62" s="23">
        <v>0</v>
      </c>
      <c r="K62" s="12"/>
      <c r="L62" s="11">
        <v>0</v>
      </c>
      <c r="M62" s="12">
        <v>18</v>
      </c>
      <c r="N62" s="72"/>
      <c r="O62" s="14" t="s">
        <v>111</v>
      </c>
      <c r="P62" s="23">
        <v>1</v>
      </c>
      <c r="Q62" s="12">
        <v>19</v>
      </c>
      <c r="R62" s="11">
        <v>670</v>
      </c>
      <c r="S62" s="12">
        <v>11</v>
      </c>
      <c r="T62" s="72"/>
      <c r="U62" s="72"/>
      <c r="V62" s="45" t="s">
        <v>59</v>
      </c>
      <c r="W62" s="72"/>
    </row>
    <row r="63" spans="1:23" ht="11.25" customHeight="1" x14ac:dyDescent="0.2">
      <c r="A63" s="71"/>
      <c r="B63" s="9">
        <v>6</v>
      </c>
      <c r="C63" s="10" t="s">
        <v>82</v>
      </c>
      <c r="D63" s="23">
        <v>2</v>
      </c>
      <c r="E63" s="12">
        <v>37.5</v>
      </c>
      <c r="F63" s="11">
        <v>2150</v>
      </c>
      <c r="G63" s="12">
        <v>6</v>
      </c>
      <c r="H63" s="72"/>
      <c r="I63" s="14" t="s">
        <v>91</v>
      </c>
      <c r="J63" s="23">
        <v>0</v>
      </c>
      <c r="K63" s="12"/>
      <c r="L63" s="11">
        <v>0</v>
      </c>
      <c r="M63" s="12">
        <v>18</v>
      </c>
      <c r="N63" s="72"/>
      <c r="O63" s="14" t="s">
        <v>108</v>
      </c>
      <c r="P63" s="23">
        <v>0</v>
      </c>
      <c r="Q63" s="12"/>
      <c r="R63" s="11">
        <v>0</v>
      </c>
      <c r="S63" s="12">
        <v>18</v>
      </c>
      <c r="T63" s="72"/>
      <c r="U63" s="72"/>
      <c r="V63" s="46"/>
      <c r="W63" s="72"/>
    </row>
    <row r="64" spans="1:23" ht="11.25" customHeight="1" x14ac:dyDescent="0.2">
      <c r="A64" s="69">
        <v>3</v>
      </c>
      <c r="B64" s="2">
        <v>7</v>
      </c>
      <c r="C64" s="3" t="s">
        <v>106</v>
      </c>
      <c r="D64" s="22">
        <v>2</v>
      </c>
      <c r="E64" s="5">
        <v>54.5</v>
      </c>
      <c r="F64" s="4">
        <v>2870</v>
      </c>
      <c r="G64" s="5">
        <v>4</v>
      </c>
      <c r="H64" s="69">
        <f>SUM(D64:D66)</f>
        <v>3</v>
      </c>
      <c r="I64" s="6" t="s">
        <v>128</v>
      </c>
      <c r="J64" s="22">
        <v>2</v>
      </c>
      <c r="K64" s="5">
        <v>50</v>
      </c>
      <c r="L64" s="4">
        <v>3140</v>
      </c>
      <c r="M64" s="5">
        <v>1</v>
      </c>
      <c r="N64" s="69">
        <f>SUM(J64:J66)</f>
        <v>3</v>
      </c>
      <c r="O64" s="6" t="s">
        <v>83</v>
      </c>
      <c r="P64" s="22">
        <v>0</v>
      </c>
      <c r="Q64" s="5"/>
      <c r="R64" s="4">
        <v>0</v>
      </c>
      <c r="S64" s="5">
        <v>18</v>
      </c>
      <c r="T64" s="69">
        <f>SUM(P64:P66)</f>
        <v>1</v>
      </c>
      <c r="U64" s="69">
        <f>SUM(H64,N64,T64)</f>
        <v>7</v>
      </c>
      <c r="V64" s="29" t="s">
        <v>60</v>
      </c>
      <c r="W64" s="69">
        <f t="shared" ref="W64" si="11">SUM(U64)-12</f>
        <v>-5</v>
      </c>
    </row>
    <row r="65" spans="1:23" ht="11.25" customHeight="1" x14ac:dyDescent="0.2">
      <c r="A65" s="69"/>
      <c r="B65" s="2">
        <v>8</v>
      </c>
      <c r="C65" s="3" t="s">
        <v>127</v>
      </c>
      <c r="D65" s="22">
        <v>1</v>
      </c>
      <c r="E65" s="5">
        <v>26.5</v>
      </c>
      <c r="F65" s="4">
        <v>910</v>
      </c>
      <c r="G65" s="5">
        <v>9.5</v>
      </c>
      <c r="H65" s="69"/>
      <c r="I65" s="6" t="s">
        <v>124</v>
      </c>
      <c r="J65" s="22">
        <v>1</v>
      </c>
      <c r="K65" s="5">
        <v>34.200000000000003</v>
      </c>
      <c r="L65" s="4">
        <v>1150</v>
      </c>
      <c r="M65" s="5">
        <v>6</v>
      </c>
      <c r="N65" s="69"/>
      <c r="O65" s="6" t="s">
        <v>123</v>
      </c>
      <c r="P65" s="22">
        <v>0</v>
      </c>
      <c r="Q65" s="5"/>
      <c r="R65" s="4">
        <v>0</v>
      </c>
      <c r="S65" s="5">
        <v>18</v>
      </c>
      <c r="T65" s="69"/>
      <c r="U65" s="69"/>
      <c r="V65" s="43" t="s">
        <v>80</v>
      </c>
      <c r="W65" s="69"/>
    </row>
    <row r="66" spans="1:23" ht="11.25" customHeight="1" x14ac:dyDescent="0.2">
      <c r="A66" s="69"/>
      <c r="B66" s="2">
        <v>9</v>
      </c>
      <c r="C66" s="3" t="s">
        <v>38</v>
      </c>
      <c r="D66" s="22">
        <v>0</v>
      </c>
      <c r="E66" s="5"/>
      <c r="F66" s="4">
        <v>0</v>
      </c>
      <c r="G66" s="5">
        <v>18</v>
      </c>
      <c r="H66" s="69"/>
      <c r="I66" s="6" t="s">
        <v>90</v>
      </c>
      <c r="J66" s="22">
        <v>0</v>
      </c>
      <c r="K66" s="5"/>
      <c r="L66" s="4">
        <v>0</v>
      </c>
      <c r="M66" s="5">
        <v>18</v>
      </c>
      <c r="N66" s="69"/>
      <c r="O66" s="8" t="s">
        <v>36</v>
      </c>
      <c r="P66" s="22">
        <v>1</v>
      </c>
      <c r="Q66" s="5">
        <v>26.5</v>
      </c>
      <c r="R66" s="4">
        <v>910</v>
      </c>
      <c r="S66" s="5">
        <v>9</v>
      </c>
      <c r="T66" s="69"/>
      <c r="U66" s="69"/>
      <c r="V66" s="44"/>
      <c r="W66" s="69"/>
    </row>
    <row r="67" spans="1:23" ht="11.25" customHeight="1" x14ac:dyDescent="0.2">
      <c r="A67" s="72">
        <v>4</v>
      </c>
      <c r="B67" s="9">
        <v>10</v>
      </c>
      <c r="C67" s="10" t="s">
        <v>104</v>
      </c>
      <c r="D67" s="23">
        <v>0</v>
      </c>
      <c r="E67" s="12"/>
      <c r="F67" s="11">
        <v>0</v>
      </c>
      <c r="G67" s="12">
        <v>18</v>
      </c>
      <c r="H67" s="72">
        <f>SUM(D67:D69)</f>
        <v>1</v>
      </c>
      <c r="I67" s="13" t="s">
        <v>119</v>
      </c>
      <c r="J67" s="23">
        <v>1</v>
      </c>
      <c r="K67" s="12">
        <v>28.3</v>
      </c>
      <c r="L67" s="11">
        <v>970</v>
      </c>
      <c r="M67" s="12">
        <v>8</v>
      </c>
      <c r="N67" s="72">
        <f>SUM(J67:J69)</f>
        <v>4</v>
      </c>
      <c r="O67" s="14" t="s">
        <v>102</v>
      </c>
      <c r="P67" s="23">
        <v>1</v>
      </c>
      <c r="Q67" s="12">
        <v>26.1</v>
      </c>
      <c r="R67" s="11">
        <v>910</v>
      </c>
      <c r="S67" s="12">
        <v>10</v>
      </c>
      <c r="T67" s="72">
        <f>SUM(P67:P69)</f>
        <v>9</v>
      </c>
      <c r="U67" s="72">
        <f>SUM(H67,N67,T67)</f>
        <v>14</v>
      </c>
      <c r="V67" s="28" t="s">
        <v>61</v>
      </c>
      <c r="W67" s="72">
        <f t="shared" ref="W67" si="12">SUM(U67)-12</f>
        <v>2</v>
      </c>
    </row>
    <row r="68" spans="1:23" ht="11.25" customHeight="1" x14ac:dyDescent="0.2">
      <c r="A68" s="72"/>
      <c r="B68" s="9">
        <v>11</v>
      </c>
      <c r="C68" s="10" t="s">
        <v>103</v>
      </c>
      <c r="D68" s="23">
        <v>0</v>
      </c>
      <c r="E68" s="12"/>
      <c r="F68" s="11">
        <v>0</v>
      </c>
      <c r="G68" s="12">
        <v>18</v>
      </c>
      <c r="H68" s="72"/>
      <c r="I68" s="14" t="s">
        <v>30</v>
      </c>
      <c r="J68" s="23">
        <v>0</v>
      </c>
      <c r="K68" s="12"/>
      <c r="L68" s="11">
        <v>0</v>
      </c>
      <c r="M68" s="12">
        <v>18</v>
      </c>
      <c r="N68" s="72"/>
      <c r="O68" s="14" t="s">
        <v>34</v>
      </c>
      <c r="P68" s="23">
        <v>0</v>
      </c>
      <c r="Q68" s="12"/>
      <c r="R68" s="11">
        <v>0</v>
      </c>
      <c r="S68" s="12">
        <v>18</v>
      </c>
      <c r="T68" s="72"/>
      <c r="U68" s="72"/>
      <c r="V68" s="31" t="s">
        <v>62</v>
      </c>
      <c r="W68" s="72"/>
    </row>
    <row r="69" spans="1:23" ht="11.25" customHeight="1" x14ac:dyDescent="0.2">
      <c r="A69" s="72"/>
      <c r="B69" s="9">
        <v>12</v>
      </c>
      <c r="C69" s="10" t="s">
        <v>121</v>
      </c>
      <c r="D69" s="23">
        <v>1</v>
      </c>
      <c r="E69" s="12">
        <v>26.5</v>
      </c>
      <c r="F69" s="11">
        <v>910</v>
      </c>
      <c r="G69" s="12">
        <v>9.5</v>
      </c>
      <c r="H69" s="72"/>
      <c r="I69" s="14" t="s">
        <v>116</v>
      </c>
      <c r="J69" s="23">
        <v>3</v>
      </c>
      <c r="K69" s="12">
        <v>28.3</v>
      </c>
      <c r="L69" s="11">
        <v>2730</v>
      </c>
      <c r="M69" s="12">
        <v>3</v>
      </c>
      <c r="N69" s="72"/>
      <c r="O69" s="14" t="s">
        <v>115</v>
      </c>
      <c r="P69" s="23">
        <v>8</v>
      </c>
      <c r="Q69" s="12">
        <v>33.5</v>
      </c>
      <c r="R69" s="11">
        <v>5510</v>
      </c>
      <c r="S69" s="12">
        <v>1</v>
      </c>
      <c r="T69" s="72"/>
      <c r="U69" s="72"/>
      <c r="V69" s="32" t="s">
        <v>81</v>
      </c>
      <c r="W69" s="72"/>
    </row>
    <row r="70" spans="1:23" ht="11.25" customHeight="1" x14ac:dyDescent="0.2">
      <c r="A70" s="69">
        <v>5</v>
      </c>
      <c r="B70" s="2">
        <v>13</v>
      </c>
      <c r="C70" s="3" t="s">
        <v>33</v>
      </c>
      <c r="D70" s="22">
        <v>2</v>
      </c>
      <c r="E70" s="5">
        <v>29.5</v>
      </c>
      <c r="F70" s="4">
        <v>1940</v>
      </c>
      <c r="G70" s="5">
        <v>7</v>
      </c>
      <c r="H70" s="69">
        <f>SUM(D70:D72)</f>
        <v>7</v>
      </c>
      <c r="I70" s="6" t="s">
        <v>117</v>
      </c>
      <c r="J70" s="22">
        <v>2</v>
      </c>
      <c r="K70" s="5">
        <v>25.5</v>
      </c>
      <c r="L70" s="4">
        <v>1460</v>
      </c>
      <c r="M70" s="5">
        <v>5</v>
      </c>
      <c r="N70" s="69">
        <f>SUM(J70:J72)</f>
        <v>6</v>
      </c>
      <c r="O70" s="6" t="s">
        <v>32</v>
      </c>
      <c r="P70" s="22">
        <v>3</v>
      </c>
      <c r="Q70" s="5">
        <v>40.5</v>
      </c>
      <c r="R70" s="4">
        <v>3240</v>
      </c>
      <c r="S70" s="5">
        <v>2</v>
      </c>
      <c r="T70" s="69">
        <f>SUM(P70:P72)</f>
        <v>9</v>
      </c>
      <c r="U70" s="69">
        <f>SUM(H70,N70,T70)</f>
        <v>22</v>
      </c>
      <c r="V70" s="29" t="s">
        <v>64</v>
      </c>
      <c r="W70" s="69">
        <f t="shared" ref="W70" si="13">SUM(U70)-12</f>
        <v>10</v>
      </c>
    </row>
    <row r="71" spans="1:23" ht="11.25" customHeight="1" x14ac:dyDescent="0.2">
      <c r="A71" s="69"/>
      <c r="B71" s="2">
        <v>14</v>
      </c>
      <c r="C71" s="3" t="s">
        <v>89</v>
      </c>
      <c r="D71" s="22">
        <v>4</v>
      </c>
      <c r="E71" s="5">
        <v>45.5</v>
      </c>
      <c r="F71" s="4">
        <v>4360</v>
      </c>
      <c r="G71" s="5">
        <v>2</v>
      </c>
      <c r="H71" s="69"/>
      <c r="I71" s="6" t="s">
        <v>37</v>
      </c>
      <c r="J71" s="22">
        <v>1</v>
      </c>
      <c r="K71" s="5">
        <v>25.2</v>
      </c>
      <c r="L71" s="4">
        <v>880</v>
      </c>
      <c r="M71" s="5">
        <v>10</v>
      </c>
      <c r="N71" s="69"/>
      <c r="O71" s="8" t="s">
        <v>99</v>
      </c>
      <c r="P71" s="22">
        <v>3</v>
      </c>
      <c r="Q71" s="5">
        <v>29.7</v>
      </c>
      <c r="R71" s="4">
        <v>2550</v>
      </c>
      <c r="S71" s="5">
        <v>4</v>
      </c>
      <c r="T71" s="69"/>
      <c r="U71" s="69"/>
      <c r="V71" s="29" t="s">
        <v>81</v>
      </c>
      <c r="W71" s="69"/>
    </row>
    <row r="72" spans="1:23" ht="11.25" customHeight="1" x14ac:dyDescent="0.2">
      <c r="A72" s="69"/>
      <c r="B72" s="2">
        <v>15</v>
      </c>
      <c r="C72" s="3" t="s">
        <v>35</v>
      </c>
      <c r="D72" s="22">
        <v>1</v>
      </c>
      <c r="E72" s="5">
        <v>32.5</v>
      </c>
      <c r="F72" s="4">
        <v>1090</v>
      </c>
      <c r="G72" s="5">
        <v>8</v>
      </c>
      <c r="H72" s="69"/>
      <c r="I72" s="8" t="s">
        <v>95</v>
      </c>
      <c r="J72" s="22">
        <v>3</v>
      </c>
      <c r="K72" s="5">
        <v>31.5</v>
      </c>
      <c r="L72" s="4">
        <v>2820</v>
      </c>
      <c r="M72" s="5">
        <v>2</v>
      </c>
      <c r="N72" s="69"/>
      <c r="O72" s="6" t="s">
        <v>125</v>
      </c>
      <c r="P72" s="22">
        <v>3</v>
      </c>
      <c r="Q72" s="5">
        <v>29.2</v>
      </c>
      <c r="R72" s="4">
        <v>2580</v>
      </c>
      <c r="S72" s="5">
        <v>3</v>
      </c>
      <c r="T72" s="69"/>
      <c r="U72" s="69"/>
      <c r="V72" s="30" t="s">
        <v>63</v>
      </c>
      <c r="W72" s="69"/>
    </row>
    <row r="73" spans="1:23" ht="11.25" customHeight="1" x14ac:dyDescent="0.2">
      <c r="A73" s="72">
        <v>6</v>
      </c>
      <c r="B73" s="9">
        <v>16</v>
      </c>
      <c r="C73" s="10" t="s">
        <v>120</v>
      </c>
      <c r="D73" s="23">
        <v>0</v>
      </c>
      <c r="E73" s="12"/>
      <c r="F73" s="11">
        <v>0</v>
      </c>
      <c r="G73" s="12">
        <v>18</v>
      </c>
      <c r="H73" s="72">
        <f>SUM(D73:D75)</f>
        <v>3</v>
      </c>
      <c r="I73" s="13" t="s">
        <v>88</v>
      </c>
      <c r="J73" s="23">
        <v>1</v>
      </c>
      <c r="K73" s="12">
        <v>27</v>
      </c>
      <c r="L73" s="11">
        <v>910</v>
      </c>
      <c r="M73" s="12">
        <v>9</v>
      </c>
      <c r="N73" s="72">
        <f>SUM(J73:J75)</f>
        <v>1</v>
      </c>
      <c r="O73" s="14" t="s">
        <v>93</v>
      </c>
      <c r="P73" s="23">
        <v>0</v>
      </c>
      <c r="Q73" s="12"/>
      <c r="R73" s="11">
        <v>0</v>
      </c>
      <c r="S73" s="12">
        <v>18</v>
      </c>
      <c r="T73" s="72">
        <f>SUM(P73:P75)</f>
        <v>4</v>
      </c>
      <c r="U73" s="72">
        <f>SUM(H73,N73,T73)</f>
        <v>8</v>
      </c>
      <c r="V73" s="28" t="s">
        <v>65</v>
      </c>
      <c r="W73" s="72">
        <f t="shared" ref="W73" si="14">SUM(U73)-12</f>
        <v>-4</v>
      </c>
    </row>
    <row r="74" spans="1:23" ht="11.25" customHeight="1" x14ac:dyDescent="0.2">
      <c r="A74" s="72"/>
      <c r="B74" s="9">
        <v>17</v>
      </c>
      <c r="C74" s="10" t="s">
        <v>107</v>
      </c>
      <c r="D74" s="23">
        <v>3</v>
      </c>
      <c r="E74" s="12">
        <v>35.1</v>
      </c>
      <c r="F74" s="11">
        <v>3030</v>
      </c>
      <c r="G74" s="12">
        <v>3</v>
      </c>
      <c r="H74" s="72"/>
      <c r="I74" s="14" t="s">
        <v>122</v>
      </c>
      <c r="J74" s="23">
        <v>0</v>
      </c>
      <c r="K74" s="12"/>
      <c r="L74" s="11">
        <v>0</v>
      </c>
      <c r="M74" s="12">
        <v>18</v>
      </c>
      <c r="N74" s="72"/>
      <c r="O74" s="14" t="s">
        <v>114</v>
      </c>
      <c r="P74" s="23">
        <v>2</v>
      </c>
      <c r="Q74" s="12">
        <v>34.799999999999997</v>
      </c>
      <c r="R74" s="11">
        <v>2060</v>
      </c>
      <c r="S74" s="12">
        <v>5</v>
      </c>
      <c r="T74" s="72"/>
      <c r="U74" s="72"/>
      <c r="V74" s="35" t="s">
        <v>87</v>
      </c>
      <c r="W74" s="72"/>
    </row>
    <row r="75" spans="1:23" ht="11.25" customHeight="1" x14ac:dyDescent="0.2">
      <c r="A75" s="72"/>
      <c r="B75" s="9">
        <v>18</v>
      </c>
      <c r="C75" s="10" t="s">
        <v>84</v>
      </c>
      <c r="D75" s="23"/>
      <c r="E75" s="12"/>
      <c r="F75" s="11"/>
      <c r="G75" s="12"/>
      <c r="H75" s="72"/>
      <c r="I75" s="14" t="s">
        <v>84</v>
      </c>
      <c r="J75" s="23"/>
      <c r="K75" s="12"/>
      <c r="L75" s="11"/>
      <c r="M75" s="12"/>
      <c r="N75" s="72"/>
      <c r="O75" s="13" t="s">
        <v>94</v>
      </c>
      <c r="P75" s="23">
        <v>2</v>
      </c>
      <c r="Q75" s="12">
        <v>27.2</v>
      </c>
      <c r="R75" s="11">
        <v>1640</v>
      </c>
      <c r="S75" s="12">
        <v>7</v>
      </c>
      <c r="T75" s="72"/>
      <c r="U75" s="72"/>
      <c r="V75" s="31" t="s">
        <v>86</v>
      </c>
      <c r="W75" s="72"/>
    </row>
    <row r="76" spans="1:23" x14ac:dyDescent="0.2">
      <c r="A76" s="59" t="s">
        <v>24</v>
      </c>
      <c r="B76" s="60"/>
      <c r="C76" s="61" t="s">
        <v>11</v>
      </c>
      <c r="D76" s="61"/>
      <c r="E76" s="61"/>
      <c r="F76" s="61"/>
      <c r="G76" s="61"/>
      <c r="H76" s="61"/>
      <c r="I76" s="61" t="s">
        <v>14</v>
      </c>
      <c r="J76" s="61"/>
      <c r="K76" s="61"/>
      <c r="L76" s="61"/>
      <c r="M76" s="61"/>
      <c r="N76" s="61"/>
      <c r="O76" s="61" t="s">
        <v>13</v>
      </c>
      <c r="P76" s="61"/>
      <c r="Q76" s="61"/>
      <c r="R76" s="61"/>
      <c r="S76" s="61"/>
      <c r="T76" s="61"/>
      <c r="U76" s="62">
        <f>SUM(C78,I78,O78)</f>
        <v>70</v>
      </c>
      <c r="V76" s="65" t="s">
        <v>20</v>
      </c>
      <c r="W76" s="15" t="s">
        <v>21</v>
      </c>
    </row>
    <row r="77" spans="1:23" x14ac:dyDescent="0.2">
      <c r="A77" s="67" t="s">
        <v>25</v>
      </c>
      <c r="B77" s="68"/>
      <c r="C77" s="61" t="s">
        <v>12</v>
      </c>
      <c r="D77" s="61"/>
      <c r="E77" s="61"/>
      <c r="F77" s="61"/>
      <c r="G77" s="61"/>
      <c r="H77" s="61"/>
      <c r="I77" s="61" t="s">
        <v>12</v>
      </c>
      <c r="J77" s="61"/>
      <c r="K77" s="61"/>
      <c r="L77" s="61"/>
      <c r="M77" s="61"/>
      <c r="N77" s="61"/>
      <c r="O77" s="61" t="s">
        <v>12</v>
      </c>
      <c r="P77" s="61"/>
      <c r="Q77" s="61"/>
      <c r="R77" s="61"/>
      <c r="S77" s="61"/>
      <c r="T77" s="61"/>
      <c r="U77" s="63"/>
      <c r="V77" s="66"/>
      <c r="W77" s="17" t="s">
        <v>22</v>
      </c>
    </row>
    <row r="78" spans="1:23" x14ac:dyDescent="0.2">
      <c r="A78" s="67">
        <v>2025</v>
      </c>
      <c r="B78" s="68"/>
      <c r="C78" s="75">
        <f>SUM(H58:H75)</f>
        <v>27</v>
      </c>
      <c r="D78" s="75"/>
      <c r="E78" s="75"/>
      <c r="F78" s="75"/>
      <c r="G78" s="75"/>
      <c r="H78" s="75"/>
      <c r="I78" s="75">
        <f>SUM(N58:N75)</f>
        <v>17</v>
      </c>
      <c r="J78" s="75"/>
      <c r="K78" s="75"/>
      <c r="L78" s="75"/>
      <c r="M78" s="75"/>
      <c r="N78" s="75"/>
      <c r="O78" s="75">
        <f>SUM(T58:T75)</f>
        <v>26</v>
      </c>
      <c r="P78" s="75"/>
      <c r="Q78" s="75"/>
      <c r="R78" s="75"/>
      <c r="S78" s="75"/>
      <c r="T78" s="75"/>
      <c r="U78" s="64"/>
      <c r="V78" s="17" t="s">
        <v>15</v>
      </c>
      <c r="W78" s="18" t="s">
        <v>23</v>
      </c>
    </row>
    <row r="79" spans="1:23" x14ac:dyDescent="0.2">
      <c r="A79" s="53" t="s">
        <v>28</v>
      </c>
      <c r="B79" s="54"/>
      <c r="C79" s="55" t="s">
        <v>7</v>
      </c>
      <c r="D79" s="56"/>
      <c r="E79" s="56"/>
      <c r="F79" s="56"/>
      <c r="G79" s="57"/>
      <c r="H79" s="1">
        <f>SUM(H58:H75)/6</f>
        <v>4.5</v>
      </c>
      <c r="I79" s="55" t="s">
        <v>7</v>
      </c>
      <c r="J79" s="56"/>
      <c r="K79" s="56"/>
      <c r="L79" s="56"/>
      <c r="M79" s="57"/>
      <c r="N79" s="1">
        <f>SUM(N58:N75)/6</f>
        <v>2.8333333333333335</v>
      </c>
      <c r="O79" s="55" t="s">
        <v>7</v>
      </c>
      <c r="P79" s="56"/>
      <c r="Q79" s="56"/>
      <c r="R79" s="56"/>
      <c r="S79" s="57"/>
      <c r="T79" s="1">
        <f>SUM(T58:T75)/6</f>
        <v>4.333333333333333</v>
      </c>
      <c r="U79" s="1">
        <f>SUM(U58:U75)/6</f>
        <v>11.666666666666666</v>
      </c>
      <c r="V79" s="18" t="s">
        <v>16</v>
      </c>
      <c r="W79" s="19">
        <f>SUM(W58:W75)</f>
        <v>-2</v>
      </c>
    </row>
    <row r="80" spans="1:23" x14ac:dyDescent="0.2">
      <c r="C80" s="58" t="s">
        <v>27</v>
      </c>
      <c r="D80" s="58"/>
      <c r="E80" s="58"/>
      <c r="F80" s="58"/>
      <c r="G80" s="58"/>
      <c r="H80" s="20">
        <f>SUM(C78)/18</f>
        <v>1.5</v>
      </c>
      <c r="I80" s="42"/>
      <c r="N80" s="21">
        <f>SUM(I78)/18</f>
        <v>0.94444444444444442</v>
      </c>
      <c r="O80" s="42"/>
      <c r="T80" s="21">
        <f>SUM(O78)/18</f>
        <v>1.4444444444444444</v>
      </c>
      <c r="U80" s="21">
        <f>SUM(U76)/54</f>
        <v>1.2962962962962963</v>
      </c>
    </row>
  </sheetData>
  <mergeCells count="196">
    <mergeCell ref="U7:U9"/>
    <mergeCell ref="U13:U15"/>
    <mergeCell ref="T16:T18"/>
    <mergeCell ref="W7:W9"/>
    <mergeCell ref="W10:W12"/>
    <mergeCell ref="W13:W15"/>
    <mergeCell ref="W16:W18"/>
    <mergeCell ref="U10:U12"/>
    <mergeCell ref="A1:W1"/>
    <mergeCell ref="W4:W6"/>
    <mergeCell ref="C2:H2"/>
    <mergeCell ref="A2:A3"/>
    <mergeCell ref="N4:N6"/>
    <mergeCell ref="T4:T6"/>
    <mergeCell ref="V2:V3"/>
    <mergeCell ref="B2:B3"/>
    <mergeCell ref="O2:T2"/>
    <mergeCell ref="A4:A6"/>
    <mergeCell ref="H4:H6"/>
    <mergeCell ref="I2:N2"/>
    <mergeCell ref="U4:U6"/>
    <mergeCell ref="T7:T9"/>
    <mergeCell ref="N10:N12"/>
    <mergeCell ref="T10:T12"/>
    <mergeCell ref="A7:A9"/>
    <mergeCell ref="H7:H9"/>
    <mergeCell ref="N7:N9"/>
    <mergeCell ref="A10:A12"/>
    <mergeCell ref="H10:H12"/>
    <mergeCell ref="T13:T15"/>
    <mergeCell ref="C26:G26"/>
    <mergeCell ref="O25:S25"/>
    <mergeCell ref="I25:M25"/>
    <mergeCell ref="C25:G25"/>
    <mergeCell ref="V22:V23"/>
    <mergeCell ref="U22:U24"/>
    <mergeCell ref="O22:T22"/>
    <mergeCell ref="O23:T23"/>
    <mergeCell ref="U16:U18"/>
    <mergeCell ref="A16:A18"/>
    <mergeCell ref="A13:A15"/>
    <mergeCell ref="H13:H15"/>
    <mergeCell ref="H16:H18"/>
    <mergeCell ref="O24:T24"/>
    <mergeCell ref="A23:B23"/>
    <mergeCell ref="A24:B24"/>
    <mergeCell ref="I24:N24"/>
    <mergeCell ref="I22:N22"/>
    <mergeCell ref="I23:N23"/>
    <mergeCell ref="C22:H22"/>
    <mergeCell ref="C24:H24"/>
    <mergeCell ref="C23:H23"/>
    <mergeCell ref="N16:N18"/>
    <mergeCell ref="N13:N15"/>
    <mergeCell ref="W31:W33"/>
    <mergeCell ref="A34:A36"/>
    <mergeCell ref="H34:H36"/>
    <mergeCell ref="N34:N36"/>
    <mergeCell ref="T34:T36"/>
    <mergeCell ref="U34:U36"/>
    <mergeCell ref="W34:W36"/>
    <mergeCell ref="A31:A33"/>
    <mergeCell ref="H31:H33"/>
    <mergeCell ref="N31:N33"/>
    <mergeCell ref="T31:T33"/>
    <mergeCell ref="U31:U33"/>
    <mergeCell ref="V35:V36"/>
    <mergeCell ref="U43:U45"/>
    <mergeCell ref="W46:W48"/>
    <mergeCell ref="W37:W39"/>
    <mergeCell ref="A40:A42"/>
    <mergeCell ref="H40:H42"/>
    <mergeCell ref="N40:N42"/>
    <mergeCell ref="T40:T42"/>
    <mergeCell ref="U40:U42"/>
    <mergeCell ref="W40:W42"/>
    <mergeCell ref="A37:A39"/>
    <mergeCell ref="H37:H39"/>
    <mergeCell ref="N37:N39"/>
    <mergeCell ref="T37:T39"/>
    <mergeCell ref="U37:U39"/>
    <mergeCell ref="V38:V39"/>
    <mergeCell ref="I50:N50"/>
    <mergeCell ref="O50:T50"/>
    <mergeCell ref="A51:B51"/>
    <mergeCell ref="C51:H51"/>
    <mergeCell ref="I51:N51"/>
    <mergeCell ref="O51:T51"/>
    <mergeCell ref="A43:A45"/>
    <mergeCell ref="H43:H45"/>
    <mergeCell ref="N43:N45"/>
    <mergeCell ref="T43:T45"/>
    <mergeCell ref="C80:G80"/>
    <mergeCell ref="W70:W72"/>
    <mergeCell ref="A76:B76"/>
    <mergeCell ref="C76:H76"/>
    <mergeCell ref="I76:N76"/>
    <mergeCell ref="O76:T76"/>
    <mergeCell ref="U76:U78"/>
    <mergeCell ref="V76:V77"/>
    <mergeCell ref="A77:B77"/>
    <mergeCell ref="C77:H77"/>
    <mergeCell ref="I77:N77"/>
    <mergeCell ref="O77:T77"/>
    <mergeCell ref="A78:B78"/>
    <mergeCell ref="C78:H78"/>
    <mergeCell ref="I78:N78"/>
    <mergeCell ref="O78:T78"/>
    <mergeCell ref="A70:A72"/>
    <mergeCell ref="H70:H72"/>
    <mergeCell ref="N70:N72"/>
    <mergeCell ref="T70:T72"/>
    <mergeCell ref="U70:U72"/>
    <mergeCell ref="A79:B79"/>
    <mergeCell ref="C79:G79"/>
    <mergeCell ref="I79:M79"/>
    <mergeCell ref="O79:S79"/>
    <mergeCell ref="W64:W66"/>
    <mergeCell ref="A67:A69"/>
    <mergeCell ref="H67:H69"/>
    <mergeCell ref="N67:N69"/>
    <mergeCell ref="T67:T69"/>
    <mergeCell ref="U67:U69"/>
    <mergeCell ref="W67:W69"/>
    <mergeCell ref="A64:A66"/>
    <mergeCell ref="H64:H66"/>
    <mergeCell ref="N64:N66"/>
    <mergeCell ref="T64:T66"/>
    <mergeCell ref="U64:U66"/>
    <mergeCell ref="A73:A75"/>
    <mergeCell ref="H73:H75"/>
    <mergeCell ref="N73:N75"/>
    <mergeCell ref="T73:T75"/>
    <mergeCell ref="U73:U75"/>
    <mergeCell ref="W73:W75"/>
    <mergeCell ref="V5:V6"/>
    <mergeCell ref="V8:V9"/>
    <mergeCell ref="V17:V18"/>
    <mergeCell ref="A46:A48"/>
    <mergeCell ref="H46:H48"/>
    <mergeCell ref="N46:N48"/>
    <mergeCell ref="T46:T48"/>
    <mergeCell ref="U46:U48"/>
    <mergeCell ref="A19:A21"/>
    <mergeCell ref="H19:H21"/>
    <mergeCell ref="N19:N21"/>
    <mergeCell ref="T19:T21"/>
    <mergeCell ref="U19:U21"/>
    <mergeCell ref="A28:W28"/>
    <mergeCell ref="A29:A30"/>
    <mergeCell ref="B29:B30"/>
    <mergeCell ref="C29:H29"/>
    <mergeCell ref="I29:N29"/>
    <mergeCell ref="O29:T29"/>
    <mergeCell ref="V29:V30"/>
    <mergeCell ref="A22:B22"/>
    <mergeCell ref="A25:B25"/>
    <mergeCell ref="W19:W21"/>
    <mergeCell ref="W43:W45"/>
    <mergeCell ref="W58:W60"/>
    <mergeCell ref="A61:A63"/>
    <mergeCell ref="H61:H63"/>
    <mergeCell ref="N61:N63"/>
    <mergeCell ref="T61:T63"/>
    <mergeCell ref="U61:U63"/>
    <mergeCell ref="W61:W63"/>
    <mergeCell ref="A58:A60"/>
    <mergeCell ref="H58:H60"/>
    <mergeCell ref="N58:N60"/>
    <mergeCell ref="T58:T60"/>
    <mergeCell ref="U58:U60"/>
    <mergeCell ref="V59:V60"/>
    <mergeCell ref="V11:V12"/>
    <mergeCell ref="V14:V15"/>
    <mergeCell ref="V62:V63"/>
    <mergeCell ref="V65:V66"/>
    <mergeCell ref="A55:W55"/>
    <mergeCell ref="A56:A57"/>
    <mergeCell ref="B56:B57"/>
    <mergeCell ref="C56:H56"/>
    <mergeCell ref="I56:N56"/>
    <mergeCell ref="O56:T56"/>
    <mergeCell ref="V56:V57"/>
    <mergeCell ref="A52:B52"/>
    <mergeCell ref="C52:G52"/>
    <mergeCell ref="I52:M52"/>
    <mergeCell ref="O52:S52"/>
    <mergeCell ref="C53:G53"/>
    <mergeCell ref="A49:B49"/>
    <mergeCell ref="C49:H49"/>
    <mergeCell ref="I49:N49"/>
    <mergeCell ref="O49:T49"/>
    <mergeCell ref="U49:U51"/>
    <mergeCell ref="V49:V50"/>
    <mergeCell ref="A50:B50"/>
    <mergeCell ref="C50:H50"/>
  </mergeCells>
  <phoneticPr fontId="0" type="noConversion"/>
  <pageMargins left="0.19685039370078741" right="0.11811023622047245" top="0.35433070866141736" bottom="0.11811023622047245" header="0.11811023622047245" footer="0.15748031496062992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Wojciech Telesz</dc:creator>
  <cp:lastModifiedBy>Wojciech Telesz</cp:lastModifiedBy>
  <cp:lastPrinted>2024-05-20T18:22:20Z</cp:lastPrinted>
  <dcterms:created xsi:type="dcterms:W3CDTF">2003-06-13T07:01:41Z</dcterms:created>
  <dcterms:modified xsi:type="dcterms:W3CDTF">2025-12-05T17:46:17Z</dcterms:modified>
</cp:coreProperties>
</file>