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3-Mistrzostwa Polski\47 MMP 2024 Łupawa i 25 MPJ 2024 Biała Lądecka\"/>
    </mc:Choice>
  </mc:AlternateContent>
  <xr:revisionPtr revIDLastSave="0" documentId="13_ncr:1_{89DD6485-8FB3-43FE-AF1E-DB455EF052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4" i="1" l="1"/>
  <c r="X108" i="1"/>
  <c r="X162" i="1"/>
  <c r="S162" i="1"/>
  <c r="L162" i="1"/>
  <c r="E162" i="1"/>
  <c r="S54" i="1"/>
  <c r="S108" i="1"/>
  <c r="L108" i="1"/>
  <c r="E108" i="1"/>
  <c r="V156" i="1"/>
  <c r="O156" i="1"/>
  <c r="H156" i="1"/>
  <c r="V154" i="1"/>
  <c r="O154" i="1"/>
  <c r="H154" i="1"/>
  <c r="V152" i="1"/>
  <c r="O152" i="1"/>
  <c r="H152" i="1"/>
  <c r="V150" i="1"/>
  <c r="O150" i="1"/>
  <c r="H150" i="1"/>
  <c r="V148" i="1"/>
  <c r="O148" i="1"/>
  <c r="H148" i="1"/>
  <c r="V146" i="1"/>
  <c r="O146" i="1"/>
  <c r="H146" i="1"/>
  <c r="V144" i="1"/>
  <c r="O144" i="1"/>
  <c r="H144" i="1"/>
  <c r="V142" i="1"/>
  <c r="O142" i="1"/>
  <c r="H142" i="1"/>
  <c r="V140" i="1"/>
  <c r="O140" i="1"/>
  <c r="H140" i="1"/>
  <c r="V138" i="1"/>
  <c r="O138" i="1"/>
  <c r="H138" i="1"/>
  <c r="V136" i="1"/>
  <c r="O136" i="1"/>
  <c r="H136" i="1"/>
  <c r="V134" i="1"/>
  <c r="O134" i="1"/>
  <c r="H134" i="1"/>
  <c r="V132" i="1"/>
  <c r="O132" i="1"/>
  <c r="H132" i="1"/>
  <c r="V130" i="1"/>
  <c r="O130" i="1"/>
  <c r="H130" i="1"/>
  <c r="V128" i="1"/>
  <c r="O128" i="1"/>
  <c r="H128" i="1"/>
  <c r="V126" i="1"/>
  <c r="O126" i="1"/>
  <c r="H126" i="1"/>
  <c r="V124" i="1"/>
  <c r="O124" i="1"/>
  <c r="H124" i="1"/>
  <c r="V122" i="1"/>
  <c r="O122" i="1"/>
  <c r="H122" i="1"/>
  <c r="V120" i="1"/>
  <c r="O120" i="1"/>
  <c r="H120" i="1"/>
  <c r="V118" i="1"/>
  <c r="O118" i="1"/>
  <c r="H118" i="1"/>
  <c r="V116" i="1"/>
  <c r="O116" i="1"/>
  <c r="H116" i="1"/>
  <c r="V114" i="1"/>
  <c r="O114" i="1"/>
  <c r="H114" i="1"/>
  <c r="V112" i="1"/>
  <c r="O112" i="1"/>
  <c r="H112" i="1"/>
  <c r="W126" i="1" l="1"/>
  <c r="X126" i="1" s="1"/>
  <c r="W130" i="1"/>
  <c r="X130" i="1" s="1"/>
  <c r="W134" i="1"/>
  <c r="X134" i="1" s="1"/>
  <c r="W138" i="1"/>
  <c r="X138" i="1" s="1"/>
  <c r="O161" i="1"/>
  <c r="W118" i="1"/>
  <c r="X118" i="1" s="1"/>
  <c r="W116" i="1"/>
  <c r="X116" i="1" s="1"/>
  <c r="W142" i="1"/>
  <c r="X142" i="1" s="1"/>
  <c r="W150" i="1"/>
  <c r="X150" i="1" s="1"/>
  <c r="W136" i="1"/>
  <c r="X136" i="1" s="1"/>
  <c r="W140" i="1"/>
  <c r="X140" i="1" s="1"/>
  <c r="W148" i="1"/>
  <c r="X148" i="1" s="1"/>
  <c r="P160" i="1"/>
  <c r="W144" i="1"/>
  <c r="X144" i="1" s="1"/>
  <c r="W114" i="1"/>
  <c r="X114" i="1" s="1"/>
  <c r="W120" i="1"/>
  <c r="X120" i="1" s="1"/>
  <c r="W124" i="1"/>
  <c r="X124" i="1" s="1"/>
  <c r="W146" i="1"/>
  <c r="X146" i="1" s="1"/>
  <c r="W152" i="1"/>
  <c r="X152" i="1" s="1"/>
  <c r="W156" i="1"/>
  <c r="X156" i="1" s="1"/>
  <c r="H161" i="1"/>
  <c r="W122" i="1"/>
  <c r="X122" i="1" s="1"/>
  <c r="W128" i="1"/>
  <c r="X128" i="1" s="1"/>
  <c r="W132" i="1"/>
  <c r="X132" i="1" s="1"/>
  <c r="W154" i="1"/>
  <c r="X154" i="1" s="1"/>
  <c r="W112" i="1"/>
  <c r="B160" i="1"/>
  <c r="I160" i="1"/>
  <c r="V161" i="1"/>
  <c r="X112" i="1" l="1"/>
  <c r="X160" i="1"/>
  <c r="W160" i="1"/>
  <c r="V102" i="1"/>
  <c r="O102" i="1"/>
  <c r="H102" i="1"/>
  <c r="V100" i="1"/>
  <c r="O100" i="1"/>
  <c r="H100" i="1"/>
  <c r="V98" i="1"/>
  <c r="O98" i="1"/>
  <c r="H98" i="1"/>
  <c r="V96" i="1"/>
  <c r="O96" i="1"/>
  <c r="H96" i="1"/>
  <c r="V94" i="1"/>
  <c r="O94" i="1"/>
  <c r="H94" i="1"/>
  <c r="V92" i="1"/>
  <c r="O92" i="1"/>
  <c r="H92" i="1"/>
  <c r="V90" i="1"/>
  <c r="O90" i="1"/>
  <c r="H90" i="1"/>
  <c r="V88" i="1"/>
  <c r="O88" i="1"/>
  <c r="H88" i="1"/>
  <c r="V86" i="1"/>
  <c r="O86" i="1"/>
  <c r="H86" i="1"/>
  <c r="V84" i="1"/>
  <c r="O84" i="1"/>
  <c r="H84" i="1"/>
  <c r="V82" i="1"/>
  <c r="O82" i="1"/>
  <c r="H82" i="1"/>
  <c r="V80" i="1"/>
  <c r="O80" i="1"/>
  <c r="H80" i="1"/>
  <c r="V78" i="1"/>
  <c r="O78" i="1"/>
  <c r="H78" i="1"/>
  <c r="V76" i="1"/>
  <c r="O76" i="1"/>
  <c r="H76" i="1"/>
  <c r="V74" i="1"/>
  <c r="O74" i="1"/>
  <c r="H74" i="1"/>
  <c r="V72" i="1"/>
  <c r="O72" i="1"/>
  <c r="H72" i="1"/>
  <c r="V70" i="1"/>
  <c r="O70" i="1"/>
  <c r="H70" i="1"/>
  <c r="V68" i="1"/>
  <c r="O68" i="1"/>
  <c r="H68" i="1"/>
  <c r="V66" i="1"/>
  <c r="O66" i="1"/>
  <c r="H66" i="1"/>
  <c r="V64" i="1"/>
  <c r="O64" i="1"/>
  <c r="H64" i="1"/>
  <c r="V62" i="1"/>
  <c r="O62" i="1"/>
  <c r="H62" i="1"/>
  <c r="V60" i="1"/>
  <c r="O60" i="1"/>
  <c r="H60" i="1"/>
  <c r="V58" i="1"/>
  <c r="O58" i="1"/>
  <c r="H58" i="1"/>
  <c r="W72" i="1" l="1"/>
  <c r="X72" i="1" s="1"/>
  <c r="W76" i="1"/>
  <c r="X76" i="1" s="1"/>
  <c r="W64" i="1"/>
  <c r="X64" i="1" s="1"/>
  <c r="O107" i="1"/>
  <c r="W80" i="1"/>
  <c r="X80" i="1" s="1"/>
  <c r="W96" i="1"/>
  <c r="X96" i="1" s="1"/>
  <c r="W82" i="1"/>
  <c r="X82" i="1" s="1"/>
  <c r="W86" i="1"/>
  <c r="X86" i="1" s="1"/>
  <c r="W88" i="1"/>
  <c r="X88" i="1" s="1"/>
  <c r="P106" i="1"/>
  <c r="W62" i="1"/>
  <c r="X62" i="1" s="1"/>
  <c r="W84" i="1"/>
  <c r="X84" i="1" s="1"/>
  <c r="W90" i="1"/>
  <c r="X90" i="1" s="1"/>
  <c r="W94" i="1"/>
  <c r="X94" i="1" s="1"/>
  <c r="W70" i="1"/>
  <c r="X70" i="1" s="1"/>
  <c r="W92" i="1"/>
  <c r="X92" i="1" s="1"/>
  <c r="W98" i="1"/>
  <c r="X98" i="1" s="1"/>
  <c r="W102" i="1"/>
  <c r="X102" i="1" s="1"/>
  <c r="W60" i="1"/>
  <c r="X60" i="1" s="1"/>
  <c r="W66" i="1"/>
  <c r="X66" i="1" s="1"/>
  <c r="H107" i="1"/>
  <c r="W68" i="1"/>
  <c r="X68" i="1" s="1"/>
  <c r="W74" i="1"/>
  <c r="X74" i="1" s="1"/>
  <c r="W78" i="1"/>
  <c r="X78" i="1" s="1"/>
  <c r="W100" i="1"/>
  <c r="X100" i="1" s="1"/>
  <c r="W58" i="1"/>
  <c r="I106" i="1"/>
  <c r="V107" i="1"/>
  <c r="B106" i="1"/>
  <c r="X106" i="1" l="1"/>
  <c r="X58" i="1"/>
  <c r="W106" i="1"/>
  <c r="L54" i="1" l="1"/>
  <c r="E54" i="1"/>
  <c r="H30" i="1" l="1"/>
  <c r="V48" i="1"/>
  <c r="V46" i="1"/>
  <c r="V44" i="1"/>
  <c r="V42" i="1"/>
  <c r="V40" i="1"/>
  <c r="V38" i="1"/>
  <c r="V36" i="1"/>
  <c r="V34" i="1"/>
  <c r="V32" i="1"/>
  <c r="V30" i="1"/>
  <c r="V28" i="1"/>
  <c r="V26" i="1"/>
  <c r="V24" i="1"/>
  <c r="V22" i="1"/>
  <c r="V20" i="1"/>
  <c r="V18" i="1"/>
  <c r="V16" i="1"/>
  <c r="V14" i="1"/>
  <c r="V12" i="1"/>
  <c r="V10" i="1"/>
  <c r="V8" i="1"/>
  <c r="V6" i="1"/>
  <c r="V4" i="1"/>
  <c r="O48" i="1"/>
  <c r="O46" i="1"/>
  <c r="O44" i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O12" i="1"/>
  <c r="O10" i="1"/>
  <c r="O8" i="1"/>
  <c r="O6" i="1"/>
  <c r="O4" i="1"/>
  <c r="H48" i="1"/>
  <c r="H46" i="1"/>
  <c r="H44" i="1"/>
  <c r="H40" i="1"/>
  <c r="H42" i="1"/>
  <c r="H38" i="1"/>
  <c r="H4" i="1"/>
  <c r="H6" i="1"/>
  <c r="H8" i="1"/>
  <c r="H10" i="1"/>
  <c r="H12" i="1"/>
  <c r="H14" i="1"/>
  <c r="H16" i="1"/>
  <c r="H18" i="1"/>
  <c r="H20" i="1"/>
  <c r="H22" i="1"/>
  <c r="H24" i="1"/>
  <c r="H26" i="1"/>
  <c r="H28" i="1"/>
  <c r="H32" i="1"/>
  <c r="H34" i="1"/>
  <c r="H36" i="1"/>
  <c r="V53" i="1" l="1"/>
  <c r="H53" i="1"/>
  <c r="O53" i="1"/>
  <c r="W28" i="1"/>
  <c r="X28" i="1" s="1"/>
  <c r="W6" i="1"/>
  <c r="X6" i="1" s="1"/>
  <c r="W26" i="1"/>
  <c r="X26" i="1" s="1"/>
  <c r="W44" i="1"/>
  <c r="X44" i="1" s="1"/>
  <c r="W14" i="1"/>
  <c r="X14" i="1" s="1"/>
  <c r="W36" i="1"/>
  <c r="X36" i="1" s="1"/>
  <c r="W42" i="1"/>
  <c r="X42" i="1" s="1"/>
  <c r="W48" i="1"/>
  <c r="X48" i="1" s="1"/>
  <c r="W34" i="1"/>
  <c r="X34" i="1" s="1"/>
  <c r="W12" i="1"/>
  <c r="X12" i="1" s="1"/>
  <c r="W4" i="1"/>
  <c r="W22" i="1"/>
  <c r="X22" i="1" s="1"/>
  <c r="W10" i="1"/>
  <c r="X10" i="1" s="1"/>
  <c r="W18" i="1"/>
  <c r="X18" i="1" s="1"/>
  <c r="W38" i="1"/>
  <c r="X38" i="1" s="1"/>
  <c r="W24" i="1"/>
  <c r="X24" i="1" s="1"/>
  <c r="W16" i="1"/>
  <c r="X16" i="1" s="1"/>
  <c r="W30" i="1"/>
  <c r="X30" i="1" s="1"/>
  <c r="W40" i="1"/>
  <c r="X40" i="1" s="1"/>
  <c r="W46" i="1"/>
  <c r="X46" i="1" s="1"/>
  <c r="W8" i="1"/>
  <c r="X8" i="1" s="1"/>
  <c r="W20" i="1"/>
  <c r="X20" i="1" s="1"/>
  <c r="P52" i="1"/>
  <c r="W32" i="1"/>
  <c r="X32" i="1" s="1"/>
  <c r="B52" i="1"/>
  <c r="I52" i="1"/>
  <c r="X52" i="1" l="1"/>
  <c r="X4" i="1"/>
  <c r="W52" i="1"/>
</calcChain>
</file>

<file path=xl/sharedStrings.xml><?xml version="1.0" encoding="utf-8"?>
<sst xmlns="http://schemas.openxmlformats.org/spreadsheetml/2006/main" count="639" uniqueCount="187">
  <si>
    <t>RAZEM   tura 1</t>
  </si>
  <si>
    <t>RAZEM  tura 2</t>
  </si>
  <si>
    <t>RAZEM  tura 3</t>
  </si>
  <si>
    <t>Ryby</t>
  </si>
  <si>
    <t>Średnia ilość ryb na stanowisku</t>
  </si>
  <si>
    <t>Nr</t>
  </si>
  <si>
    <t>N-R</t>
  </si>
  <si>
    <t>Pkt</t>
  </si>
  <si>
    <t>Ryb</t>
  </si>
  <si>
    <t>GP</t>
  </si>
  <si>
    <t>Zawodnik</t>
  </si>
  <si>
    <t>Łupawa</t>
  </si>
  <si>
    <t>stan.</t>
  </si>
  <si>
    <t>Lp.</t>
  </si>
  <si>
    <t>Razem</t>
  </si>
  <si>
    <t>ryby</t>
  </si>
  <si>
    <t>na stan.</t>
  </si>
  <si>
    <t>STATUS</t>
  </si>
  <si>
    <t>STANOWISKA</t>
  </si>
  <si>
    <t>sektor A</t>
  </si>
  <si>
    <t>Łukaszczyk Janusz</t>
  </si>
  <si>
    <t>Hadam Bartosz</t>
  </si>
  <si>
    <t>Rycyk Łukasz</t>
  </si>
  <si>
    <t>Średnia ryb</t>
  </si>
  <si>
    <t>Wnękowicz Adam</t>
  </si>
  <si>
    <t>Kowalski Marek</t>
  </si>
  <si>
    <t>Łukaszczyk Andrzej</t>
  </si>
  <si>
    <t>Opach Zdzisław</t>
  </si>
  <si>
    <t>Kowalski Dawid</t>
  </si>
  <si>
    <t>Wnękowicz Andrzej</t>
  </si>
  <si>
    <t>Opach Kamil</t>
  </si>
  <si>
    <t>Gołofit Grzegorz</t>
  </si>
  <si>
    <t>Borowiec Łukasz</t>
  </si>
  <si>
    <t>47 MMP</t>
  </si>
  <si>
    <t>Kaniuczak Jarosław</t>
  </si>
  <si>
    <t>Kaniuczak Oskar</t>
  </si>
  <si>
    <t>Kaniuczak Rafał</t>
  </si>
  <si>
    <t>Kulig</t>
  </si>
  <si>
    <t>Lorenc Łukasz</t>
  </si>
  <si>
    <t>Gołofit Lesław</t>
  </si>
  <si>
    <t>Derkowski Krzysztof</t>
  </si>
  <si>
    <t>Derkowski Maciej</t>
  </si>
  <si>
    <t>Zyffert Marcin</t>
  </si>
  <si>
    <t>Tura 1 (18.10.2024 - piątek 11.00-12.30 12.45-14.15)</t>
  </si>
  <si>
    <t>Tura 2 (19.10.2024 - sobota 11.00-12.30   12.45-14.15)</t>
  </si>
  <si>
    <t>Tura 3 (20.10.2024 - niedziela 10.00-11.30   11.45-13.15)</t>
  </si>
  <si>
    <t>…</t>
  </si>
  <si>
    <t>Opis</t>
  </si>
  <si>
    <t>stanowisk</t>
  </si>
  <si>
    <t>poniżej elektrowni w m. Łupawa</t>
  </si>
  <si>
    <t xml:space="preserve">początek stanowisk: około 50 m </t>
  </si>
  <si>
    <t>przed tamą w m. Łebień</t>
  </si>
  <si>
    <t xml:space="preserve">koniec stanowisk: 50 m </t>
  </si>
  <si>
    <t>wakat</t>
  </si>
  <si>
    <t>śr. długość najdł. ryb</t>
  </si>
  <si>
    <t>47 Muchowe Mistrzostwa Polski 2024 - rzeka Łupawa     sektor A     (Łupawa - Żochowo - Strzyżyno - Łebień)</t>
  </si>
  <si>
    <t>47 Muchowe Mistrzostwa Polski 2024 - rzeka Łupawa     sektor B     (Łebień - Damnica - Damno)</t>
  </si>
  <si>
    <t>Tura 3 (20.10.2024-niedziela 10.00-11.30   11.45-13.15)</t>
  </si>
  <si>
    <t xml:space="preserve">początek stanowisk: 50 m </t>
  </si>
  <si>
    <t>poniżej tamy w m. Łebień</t>
  </si>
  <si>
    <t>koniec stanowisk: most drogowy</t>
  </si>
  <si>
    <t>w m. Damno</t>
  </si>
  <si>
    <t>sektor B</t>
  </si>
  <si>
    <t>47 Muchowe Mistrzostwa Polski 2024 - rzeka Łupawa     sektor C     (Damno - Wiatrowo - Drzeżewo - Zgojewo)</t>
  </si>
  <si>
    <t>początek stanowisk: około 500 m</t>
  </si>
  <si>
    <t>poniżej mostu drogowego w m. Damno</t>
  </si>
  <si>
    <t>koniec stanowisk:</t>
  </si>
  <si>
    <t>ruiny jazu w m. Zgojewo</t>
  </si>
  <si>
    <t>sektor C</t>
  </si>
  <si>
    <t>Gajda Paweł</t>
  </si>
  <si>
    <t>Salachna Michał</t>
  </si>
  <si>
    <t>Toczek Gabriel</t>
  </si>
  <si>
    <t>Skałuba Sławomir</t>
  </si>
  <si>
    <t>Kopacki Jakub</t>
  </si>
  <si>
    <t>Dańko Tomasz</t>
  </si>
  <si>
    <t>Guziec Robert</t>
  </si>
  <si>
    <t>Nieckuła Marek</t>
  </si>
  <si>
    <t>Deba Jan</t>
  </si>
  <si>
    <t>Fejkiel Michał</t>
  </si>
  <si>
    <t>Konieczny Szymon</t>
  </si>
  <si>
    <t>Kijowski Stanisław</t>
  </si>
  <si>
    <t>Dyduch Jarosław</t>
  </si>
  <si>
    <t>Tołoczko Bartosz</t>
  </si>
  <si>
    <t>Frąckowiak Grzegorz</t>
  </si>
  <si>
    <t>Chrobak Grzegorz</t>
  </si>
  <si>
    <t>Słomka Marcin</t>
  </si>
  <si>
    <t>Haszczyc Michał</t>
  </si>
  <si>
    <t>Krukowski Adam</t>
  </si>
  <si>
    <t>Witkowski Dawid</t>
  </si>
  <si>
    <t>Armatys Piotr</t>
  </si>
  <si>
    <t>Mikulski Konrad</t>
  </si>
  <si>
    <t>Wierdak Marcin</t>
  </si>
  <si>
    <t>Czech Szymon</t>
  </si>
  <si>
    <t>Pałka Mirosław</t>
  </si>
  <si>
    <t>Tobiasz Robert</t>
  </si>
  <si>
    <t>Wałachowski Mariusz</t>
  </si>
  <si>
    <t>Zaremba Piotr</t>
  </si>
  <si>
    <t>Bełbot Rafał</t>
  </si>
  <si>
    <t>Ciszewski Jarosław</t>
  </si>
  <si>
    <t>Pilszek Rafał</t>
  </si>
  <si>
    <t>Małek Krzysztof</t>
  </si>
  <si>
    <t>Bednarczyk Krystian</t>
  </si>
  <si>
    <t>Bodinka Andrzej</t>
  </si>
  <si>
    <t>Maciąg Bartłomiej</t>
  </si>
  <si>
    <t>Wójcik Maciej</t>
  </si>
  <si>
    <t>Baklarz Ryszard</t>
  </si>
  <si>
    <t>Wlezień Jacek</t>
  </si>
  <si>
    <t>Sołtysik Piotr</t>
  </si>
  <si>
    <t>Cimała Anatol</t>
  </si>
  <si>
    <t>Staś Szymon</t>
  </si>
  <si>
    <t>Woźny Robert</t>
  </si>
  <si>
    <t>Ostafin Łukasz</t>
  </si>
  <si>
    <t>Obruśnik Marcin</t>
  </si>
  <si>
    <t>Konieczny Piotr</t>
  </si>
  <si>
    <t>Greszta Michał</t>
  </si>
  <si>
    <t>Kulig Grzegorz</t>
  </si>
  <si>
    <t>Pszczółkowski Piotr</t>
  </si>
  <si>
    <t>Klann Marcin</t>
  </si>
  <si>
    <t>Merkisz Aleksander</t>
  </si>
  <si>
    <t>Szlachetka Mariusz</t>
  </si>
  <si>
    <t>Gaweł Krzysztof</t>
  </si>
  <si>
    <t>Bąk Ryszard</t>
  </si>
  <si>
    <t>Ordzowiały Dariusz</t>
  </si>
  <si>
    <t>Tłoczek Krzysztof</t>
  </si>
  <si>
    <t>Zondziuk Grzegorz</t>
  </si>
  <si>
    <t>Czernielewski Dariusz</t>
  </si>
  <si>
    <t>Żurowski Przemysław</t>
  </si>
  <si>
    <t>Bednarz Bartłomiej</t>
  </si>
  <si>
    <t>Skurzyński Grzegorz</t>
  </si>
  <si>
    <t>Benio Adam</t>
  </si>
  <si>
    <t>Mróz Krzysztof</t>
  </si>
  <si>
    <t>Grabowski Jacek</t>
  </si>
  <si>
    <t>Dereń Kamil</t>
  </si>
  <si>
    <t>Buchwald Tomasz</t>
  </si>
  <si>
    <t>Rapiej Bartosz</t>
  </si>
  <si>
    <t>Kręcigłowa Dariusz</t>
  </si>
  <si>
    <t>Wilczyński Paweł</t>
  </si>
  <si>
    <t>Konieczny Grzegorz</t>
  </si>
  <si>
    <t>Biegus Patryk</t>
  </si>
  <si>
    <t>Sojka Zbigniew</t>
  </si>
  <si>
    <t>Omazda Robert</t>
  </si>
  <si>
    <t>Podgórny Adam</t>
  </si>
  <si>
    <t>Ludwiniak Jakub</t>
  </si>
  <si>
    <t>Kindlain Tomasz</t>
  </si>
  <si>
    <t>Misiak Andrzej</t>
  </si>
  <si>
    <t>Żywicki Mateusz</t>
  </si>
  <si>
    <t>Kwiek Kacper</t>
  </si>
  <si>
    <t>Pielech Krystian</t>
  </si>
  <si>
    <t>Cudzich Tomasz</t>
  </si>
  <si>
    <t>Kutka Sebastian</t>
  </si>
  <si>
    <t>Borys Michał</t>
  </si>
  <si>
    <t>Karasiewicz Marcin</t>
  </si>
  <si>
    <t>Błaszczak Gerard</t>
  </si>
  <si>
    <t>Buśkiewicz Zbigniew</t>
  </si>
  <si>
    <t>Rydzyk Hubert</t>
  </si>
  <si>
    <t>Kurzok Błażej</t>
  </si>
  <si>
    <t>Rodak Mariusz</t>
  </si>
  <si>
    <t>Mikołajuk Tadeusz</t>
  </si>
  <si>
    <t>Darżynkiewicz Bartłomiej</t>
  </si>
  <si>
    <t>Jaklewicz Jacek</t>
  </si>
  <si>
    <t>Chmielewski Tomasz</t>
  </si>
  <si>
    <t>Litwin Adam</t>
  </si>
  <si>
    <t>Tworzydło Tomasz</t>
  </si>
  <si>
    <t>Piorun Łukasz</t>
  </si>
  <si>
    <t>Pindel Jacek</t>
  </si>
  <si>
    <t xml:space="preserve"> </t>
  </si>
  <si>
    <t>Gębala Piotr</t>
  </si>
  <si>
    <t>Wróblewski Waldemar</t>
  </si>
  <si>
    <t>Kubacki Adam</t>
  </si>
  <si>
    <t>Fijałkowski Marek</t>
  </si>
  <si>
    <t>Bolisęga Jerzy</t>
  </si>
  <si>
    <t>Sujka Adam</t>
  </si>
  <si>
    <t>Marcinów Grzegorz</t>
  </si>
  <si>
    <t>Oświata Marcin</t>
  </si>
  <si>
    <t>Semik Andrzej</t>
  </si>
  <si>
    <t>Banach Rafał</t>
  </si>
  <si>
    <t>Gagatek Sławomir</t>
  </si>
  <si>
    <t>Kuźniewski Robert</t>
  </si>
  <si>
    <t>Grzywa Rafał</t>
  </si>
  <si>
    <t>Gerula Grzegorz</t>
  </si>
  <si>
    <t>Konwiński Andrzej</t>
  </si>
  <si>
    <t>Sikacz Jacek</t>
  </si>
  <si>
    <t>Chytła Wojciech</t>
  </si>
  <si>
    <t>Kasprzak Daniel</t>
  </si>
  <si>
    <t>Leuchyk Uladzimir</t>
  </si>
  <si>
    <t>Gładysz Mateusz</t>
  </si>
  <si>
    <t>Rakowski Dariusz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</si>
</sst>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7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sz val="7"/>
      <color rgb="FFFF000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2"/>
      </patternFill>
    </fill>
    <fill>
      <patternFill patternType="solid">
        <fgColor rgb="FF00B0F0"/>
        <bgColor indexed="51"/>
      </patternFill>
    </fill>
    <fill>
      <patternFill patternType="solid">
        <fgColor rgb="FF00B0F0"/>
        <bgColor indexed="52"/>
      </patternFill>
    </fill>
    <fill>
      <patternFill patternType="solid">
        <fgColor rgb="FF00B0F0"/>
        <bgColor indexed="3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5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3" fillId="13" borderId="4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1" fontId="3" fillId="9" borderId="4" xfId="0" applyNumberFormat="1" applyFont="1" applyFill="1" applyBorder="1" applyAlignment="1">
      <alignment horizontal="center" vertical="center"/>
    </xf>
    <xf numFmtId="1" fontId="3" fillId="13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1" fontId="3" fillId="9" borderId="1" xfId="0" applyNumberFormat="1" applyFont="1" applyFill="1" applyBorder="1" applyAlignment="1">
      <alignment horizontal="center"/>
    </xf>
    <xf numFmtId="1" fontId="3" fillId="9" borderId="2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/>
    </xf>
    <xf numFmtId="0" fontId="8" fillId="2" borderId="0" xfId="0" applyFont="1" applyFill="1"/>
    <xf numFmtId="0" fontId="8" fillId="8" borderId="1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/>
    </xf>
    <xf numFmtId="0" fontId="9" fillId="4" borderId="1" xfId="1" applyFont="1" applyFill="1" applyBorder="1" applyAlignment="1">
      <alignment horizontal="center" vertical="center"/>
    </xf>
    <xf numFmtId="164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left" vertical="center"/>
    </xf>
    <xf numFmtId="0" fontId="9" fillId="5" borderId="1" xfId="1" applyFont="1" applyFill="1" applyBorder="1" applyAlignment="1">
      <alignment horizontal="center" vertical="center"/>
    </xf>
    <xf numFmtId="164" fontId="8" fillId="5" borderId="1" xfId="1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9" fillId="1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9" fillId="9" borderId="2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1" fontId="9" fillId="9" borderId="4" xfId="0" applyNumberFormat="1" applyFont="1" applyFill="1" applyBorder="1" applyAlignment="1">
      <alignment horizontal="center" vertical="center"/>
    </xf>
    <xf numFmtId="1" fontId="9" fillId="13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/>
    </xf>
    <xf numFmtId="1" fontId="9" fillId="9" borderId="1" xfId="0" applyNumberFormat="1" applyFont="1" applyFill="1" applyBorder="1" applyAlignment="1">
      <alignment horizontal="center"/>
    </xf>
    <xf numFmtId="1" fontId="9" fillId="9" borderId="2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8" fillId="5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2"/>
  <sheetViews>
    <sheetView tabSelected="1" zoomScaleNormal="100" workbookViewId="0">
      <selection sqref="A1:Y1"/>
    </sheetView>
  </sheetViews>
  <sheetFormatPr defaultColWidth="9.109375" defaultRowHeight="9.6"/>
  <cols>
    <col min="1" max="1" width="6.5546875" style="1" customWidth="1"/>
    <col min="2" max="2" width="2.88671875" style="2" bestFit="1" customWidth="1"/>
    <col min="3" max="3" width="17.21875" style="1" bestFit="1" customWidth="1"/>
    <col min="4" max="4" width="3.5546875" style="2" bestFit="1" customWidth="1"/>
    <col min="5" max="5" width="5.109375" style="2" bestFit="1" customWidth="1"/>
    <col min="6" max="6" width="4.5546875" style="2" bestFit="1" customWidth="1"/>
    <col min="7" max="8" width="3.5546875" style="2" bestFit="1" customWidth="1"/>
    <col min="9" max="9" width="2.88671875" style="2" bestFit="1" customWidth="1"/>
    <col min="10" max="10" width="17.21875" style="1" customWidth="1"/>
    <col min="11" max="11" width="3.5546875" style="2" bestFit="1" customWidth="1"/>
    <col min="12" max="12" width="5.109375" style="2" bestFit="1" customWidth="1"/>
    <col min="13" max="13" width="4.6640625" style="2" bestFit="1" customWidth="1"/>
    <col min="14" max="15" width="3.5546875" style="2" bestFit="1" customWidth="1"/>
    <col min="16" max="16" width="2.88671875" style="2" bestFit="1" customWidth="1"/>
    <col min="17" max="17" width="17.21875" style="2" bestFit="1" customWidth="1"/>
    <col min="18" max="18" width="3.5546875" style="2" bestFit="1" customWidth="1"/>
    <col min="19" max="19" width="5.109375" style="2" bestFit="1" customWidth="1"/>
    <col min="20" max="20" width="4.5546875" style="2" bestFit="1" customWidth="1"/>
    <col min="21" max="21" width="3.6640625" style="2" bestFit="1" customWidth="1"/>
    <col min="22" max="22" width="3.5546875" style="2" bestFit="1" customWidth="1"/>
    <col min="23" max="23" width="5.33203125" style="2" bestFit="1" customWidth="1"/>
    <col min="24" max="24" width="9.6640625" style="2" bestFit="1" customWidth="1"/>
    <col min="25" max="25" width="25" style="2" bestFit="1" customWidth="1"/>
    <col min="26" max="16384" width="9.109375" style="1"/>
  </cols>
  <sheetData>
    <row r="1" spans="1:25" ht="13.2">
      <c r="A1" s="44" t="s">
        <v>55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s="66" customFormat="1" ht="11.1" customHeight="1">
      <c r="A2" s="62" t="s">
        <v>5</v>
      </c>
      <c r="B2" s="63" t="s">
        <v>43</v>
      </c>
      <c r="C2" s="63"/>
      <c r="D2" s="63"/>
      <c r="E2" s="63"/>
      <c r="F2" s="63"/>
      <c r="G2" s="63"/>
      <c r="H2" s="63"/>
      <c r="I2" s="63" t="s">
        <v>44</v>
      </c>
      <c r="J2" s="63"/>
      <c r="K2" s="63"/>
      <c r="L2" s="63"/>
      <c r="M2" s="63"/>
      <c r="N2" s="63"/>
      <c r="O2" s="63"/>
      <c r="P2" s="63" t="s">
        <v>45</v>
      </c>
      <c r="Q2" s="63"/>
      <c r="R2" s="63"/>
      <c r="S2" s="63"/>
      <c r="T2" s="63"/>
      <c r="U2" s="63"/>
      <c r="V2" s="63"/>
      <c r="W2" s="62" t="s">
        <v>14</v>
      </c>
      <c r="X2" s="64" t="s">
        <v>17</v>
      </c>
      <c r="Y2" s="65" t="s">
        <v>47</v>
      </c>
    </row>
    <row r="3" spans="1:25" s="66" customFormat="1" ht="11.1" customHeight="1">
      <c r="A3" s="67" t="s">
        <v>12</v>
      </c>
      <c r="B3" s="62" t="s">
        <v>13</v>
      </c>
      <c r="C3" s="62" t="s">
        <v>10</v>
      </c>
      <c r="D3" s="62" t="s">
        <v>8</v>
      </c>
      <c r="E3" s="62" t="s">
        <v>6</v>
      </c>
      <c r="F3" s="62" t="s">
        <v>7</v>
      </c>
      <c r="G3" s="62" t="s">
        <v>9</v>
      </c>
      <c r="H3" s="62" t="s">
        <v>8</v>
      </c>
      <c r="I3" s="62" t="s">
        <v>13</v>
      </c>
      <c r="J3" s="62" t="s">
        <v>165</v>
      </c>
      <c r="K3" s="62" t="s">
        <v>8</v>
      </c>
      <c r="L3" s="62" t="s">
        <v>6</v>
      </c>
      <c r="M3" s="62" t="s">
        <v>7</v>
      </c>
      <c r="N3" s="62" t="s">
        <v>9</v>
      </c>
      <c r="O3" s="62" t="s">
        <v>8</v>
      </c>
      <c r="P3" s="62" t="s">
        <v>13</v>
      </c>
      <c r="Q3" s="62" t="s">
        <v>10</v>
      </c>
      <c r="R3" s="62" t="s">
        <v>8</v>
      </c>
      <c r="S3" s="62" t="s">
        <v>6</v>
      </c>
      <c r="T3" s="62" t="s">
        <v>7</v>
      </c>
      <c r="U3" s="62" t="s">
        <v>9</v>
      </c>
      <c r="V3" s="62" t="s">
        <v>8</v>
      </c>
      <c r="W3" s="62" t="s">
        <v>8</v>
      </c>
      <c r="X3" s="68" t="s">
        <v>18</v>
      </c>
      <c r="Y3" s="69" t="s">
        <v>48</v>
      </c>
    </row>
    <row r="4" spans="1:25" s="66" customFormat="1" ht="11.1" customHeight="1">
      <c r="A4" s="70">
        <v>1</v>
      </c>
      <c r="B4" s="71">
        <v>1</v>
      </c>
      <c r="C4" s="72" t="s">
        <v>97</v>
      </c>
      <c r="D4" s="73">
        <v>4</v>
      </c>
      <c r="E4" s="74">
        <v>36.200000000000003</v>
      </c>
      <c r="F4" s="75">
        <v>4540</v>
      </c>
      <c r="G4" s="74">
        <v>16</v>
      </c>
      <c r="H4" s="76">
        <f>SUM(D4,D5)</f>
        <v>8</v>
      </c>
      <c r="I4" s="71">
        <v>1</v>
      </c>
      <c r="J4" s="72" t="s">
        <v>158</v>
      </c>
      <c r="K4" s="73">
        <v>1</v>
      </c>
      <c r="L4" s="74">
        <v>35.1</v>
      </c>
      <c r="M4" s="75">
        <v>1180</v>
      </c>
      <c r="N4" s="74">
        <v>28</v>
      </c>
      <c r="O4" s="76">
        <f>SUM(K4,K5)</f>
        <v>1</v>
      </c>
      <c r="P4" s="71">
        <v>1</v>
      </c>
      <c r="Q4" s="72" t="s">
        <v>30</v>
      </c>
      <c r="R4" s="73">
        <v>2</v>
      </c>
      <c r="S4" s="74">
        <v>31.6</v>
      </c>
      <c r="T4" s="75">
        <v>2090</v>
      </c>
      <c r="U4" s="74">
        <v>25</v>
      </c>
      <c r="V4" s="76">
        <f>SUM(R4,R5)</f>
        <v>4</v>
      </c>
      <c r="W4" s="76">
        <f>SUM(H4,O4,V4)</f>
        <v>13</v>
      </c>
      <c r="X4" s="70">
        <f>SUM(W4)-18</f>
        <v>-5</v>
      </c>
      <c r="Y4" s="77" t="s">
        <v>50</v>
      </c>
    </row>
    <row r="5" spans="1:25" s="66" customFormat="1" ht="11.1" customHeight="1">
      <c r="A5" s="70"/>
      <c r="B5" s="71">
        <v>2</v>
      </c>
      <c r="C5" s="72" t="s">
        <v>110</v>
      </c>
      <c r="D5" s="73">
        <v>4</v>
      </c>
      <c r="E5" s="74">
        <v>35.299999999999997</v>
      </c>
      <c r="F5" s="75">
        <v>4330</v>
      </c>
      <c r="G5" s="74">
        <v>17</v>
      </c>
      <c r="H5" s="76"/>
      <c r="I5" s="71">
        <v>2</v>
      </c>
      <c r="J5" s="72" t="s">
        <v>53</v>
      </c>
      <c r="K5" s="73"/>
      <c r="L5" s="74"/>
      <c r="M5" s="75"/>
      <c r="N5" s="74"/>
      <c r="O5" s="76"/>
      <c r="P5" s="71">
        <v>2</v>
      </c>
      <c r="Q5" s="72" t="s">
        <v>28</v>
      </c>
      <c r="R5" s="73">
        <v>2</v>
      </c>
      <c r="S5" s="74">
        <v>35.4</v>
      </c>
      <c r="T5" s="75">
        <v>2060</v>
      </c>
      <c r="U5" s="74">
        <v>26</v>
      </c>
      <c r="V5" s="76"/>
      <c r="W5" s="76"/>
      <c r="X5" s="70"/>
      <c r="Y5" s="78" t="s">
        <v>49</v>
      </c>
    </row>
    <row r="6" spans="1:25" s="66" customFormat="1" ht="11.1" customHeight="1">
      <c r="A6" s="79">
        <v>2</v>
      </c>
      <c r="B6" s="80">
        <v>3</v>
      </c>
      <c r="C6" s="81" t="s">
        <v>90</v>
      </c>
      <c r="D6" s="82">
        <v>4</v>
      </c>
      <c r="E6" s="83">
        <v>34.5</v>
      </c>
      <c r="F6" s="84">
        <v>4270</v>
      </c>
      <c r="G6" s="83">
        <v>18</v>
      </c>
      <c r="H6" s="85">
        <f>SUM(D6,D7)</f>
        <v>6</v>
      </c>
      <c r="I6" s="80">
        <v>3</v>
      </c>
      <c r="J6" s="81" t="s">
        <v>139</v>
      </c>
      <c r="K6" s="82">
        <v>0</v>
      </c>
      <c r="L6" s="83"/>
      <c r="M6" s="84">
        <v>0</v>
      </c>
      <c r="N6" s="83">
        <v>46</v>
      </c>
      <c r="O6" s="85">
        <f>SUM(K6,K7)</f>
        <v>7</v>
      </c>
      <c r="P6" s="80">
        <v>3</v>
      </c>
      <c r="Q6" s="81" t="s">
        <v>113</v>
      </c>
      <c r="R6" s="82">
        <v>8</v>
      </c>
      <c r="S6" s="83">
        <v>38.799999999999997</v>
      </c>
      <c r="T6" s="84">
        <v>8450</v>
      </c>
      <c r="U6" s="83">
        <v>1</v>
      </c>
      <c r="V6" s="85">
        <f>SUM(R6,R7)</f>
        <v>10</v>
      </c>
      <c r="W6" s="85">
        <f>SUM(H6,O6,V6)</f>
        <v>23</v>
      </c>
      <c r="X6" s="79">
        <f t="shared" ref="X6" si="0">SUM(W6)-18</f>
        <v>5</v>
      </c>
      <c r="Y6" s="86" t="s">
        <v>46</v>
      </c>
    </row>
    <row r="7" spans="1:25" s="66" customFormat="1" ht="11.1" customHeight="1">
      <c r="A7" s="79"/>
      <c r="B7" s="80">
        <v>4</v>
      </c>
      <c r="C7" s="81" t="s">
        <v>143</v>
      </c>
      <c r="D7" s="82">
        <v>2</v>
      </c>
      <c r="E7" s="83">
        <v>38</v>
      </c>
      <c r="F7" s="84">
        <v>2120</v>
      </c>
      <c r="G7" s="83">
        <v>28</v>
      </c>
      <c r="H7" s="85"/>
      <c r="I7" s="80">
        <v>4</v>
      </c>
      <c r="J7" s="81" t="s">
        <v>71</v>
      </c>
      <c r="K7" s="82">
        <v>7</v>
      </c>
      <c r="L7" s="83">
        <v>32.700000000000003</v>
      </c>
      <c r="M7" s="84">
        <v>6880</v>
      </c>
      <c r="N7" s="83">
        <v>3</v>
      </c>
      <c r="O7" s="85"/>
      <c r="P7" s="80">
        <v>4</v>
      </c>
      <c r="Q7" s="81" t="s">
        <v>172</v>
      </c>
      <c r="R7" s="82">
        <v>2</v>
      </c>
      <c r="S7" s="83">
        <v>34.299999999999997</v>
      </c>
      <c r="T7" s="84">
        <v>2180</v>
      </c>
      <c r="U7" s="83">
        <v>23</v>
      </c>
      <c r="V7" s="85"/>
      <c r="W7" s="85"/>
      <c r="X7" s="79"/>
      <c r="Y7" s="86"/>
    </row>
    <row r="8" spans="1:25" s="66" customFormat="1" ht="11.1" customHeight="1">
      <c r="A8" s="70">
        <v>3</v>
      </c>
      <c r="B8" s="71">
        <v>5</v>
      </c>
      <c r="C8" s="72" t="s">
        <v>132</v>
      </c>
      <c r="D8" s="73">
        <v>0</v>
      </c>
      <c r="E8" s="74"/>
      <c r="F8" s="75">
        <v>0</v>
      </c>
      <c r="G8" s="74">
        <v>46</v>
      </c>
      <c r="H8" s="76">
        <f>SUM(D8,D9)</f>
        <v>2</v>
      </c>
      <c r="I8" s="71">
        <v>5</v>
      </c>
      <c r="J8" s="72" t="s">
        <v>159</v>
      </c>
      <c r="K8" s="73">
        <v>1</v>
      </c>
      <c r="L8" s="74">
        <v>32.299999999999997</v>
      </c>
      <c r="M8" s="75">
        <v>1090</v>
      </c>
      <c r="N8" s="74">
        <v>29</v>
      </c>
      <c r="O8" s="76">
        <f>SUM(K8,K9)</f>
        <v>1</v>
      </c>
      <c r="P8" s="71">
        <v>5</v>
      </c>
      <c r="Q8" s="72" t="s">
        <v>173</v>
      </c>
      <c r="R8" s="73">
        <v>0</v>
      </c>
      <c r="S8" s="74"/>
      <c r="T8" s="75">
        <v>0</v>
      </c>
      <c r="U8" s="74">
        <v>46</v>
      </c>
      <c r="V8" s="76">
        <f>SUM(R8,R9)</f>
        <v>2</v>
      </c>
      <c r="W8" s="76">
        <f>SUM(H8,O8,V8)</f>
        <v>5</v>
      </c>
      <c r="X8" s="70">
        <f t="shared" ref="X8" si="1">SUM(W8)-18</f>
        <v>-13</v>
      </c>
      <c r="Y8" s="87" t="s">
        <v>46</v>
      </c>
    </row>
    <row r="9" spans="1:25" s="66" customFormat="1" ht="11.1" customHeight="1">
      <c r="A9" s="70"/>
      <c r="B9" s="71">
        <v>6</v>
      </c>
      <c r="C9" s="72" t="s">
        <v>109</v>
      </c>
      <c r="D9" s="73">
        <v>2</v>
      </c>
      <c r="E9" s="74">
        <v>34.299999999999997</v>
      </c>
      <c r="F9" s="75">
        <v>2030</v>
      </c>
      <c r="G9" s="74">
        <v>32</v>
      </c>
      <c r="H9" s="76"/>
      <c r="I9" s="71">
        <v>6</v>
      </c>
      <c r="J9" s="72" t="s">
        <v>124</v>
      </c>
      <c r="K9" s="73">
        <v>0</v>
      </c>
      <c r="L9" s="74"/>
      <c r="M9" s="75">
        <v>0</v>
      </c>
      <c r="N9" s="74">
        <v>46</v>
      </c>
      <c r="O9" s="76"/>
      <c r="P9" s="71">
        <v>6</v>
      </c>
      <c r="Q9" s="72" t="s">
        <v>107</v>
      </c>
      <c r="R9" s="73">
        <v>2</v>
      </c>
      <c r="S9" s="74">
        <v>35.200000000000003</v>
      </c>
      <c r="T9" s="75">
        <v>2150</v>
      </c>
      <c r="U9" s="74">
        <v>24</v>
      </c>
      <c r="V9" s="76"/>
      <c r="W9" s="76"/>
      <c r="X9" s="70"/>
      <c r="Y9" s="87"/>
    </row>
    <row r="10" spans="1:25" s="66" customFormat="1" ht="11.1" customHeight="1">
      <c r="A10" s="79">
        <v>4</v>
      </c>
      <c r="B10" s="80">
        <v>7</v>
      </c>
      <c r="C10" s="81" t="s">
        <v>144</v>
      </c>
      <c r="D10" s="82">
        <v>1</v>
      </c>
      <c r="E10" s="83">
        <v>32.200000000000003</v>
      </c>
      <c r="F10" s="84">
        <v>1090</v>
      </c>
      <c r="G10" s="83">
        <v>37</v>
      </c>
      <c r="H10" s="88">
        <f>SUM(D10,D11)</f>
        <v>1</v>
      </c>
      <c r="I10" s="80">
        <v>7</v>
      </c>
      <c r="J10" s="81" t="s">
        <v>35</v>
      </c>
      <c r="K10" s="82">
        <v>5</v>
      </c>
      <c r="L10" s="83">
        <v>31.5</v>
      </c>
      <c r="M10" s="84">
        <v>5000</v>
      </c>
      <c r="N10" s="83">
        <v>8</v>
      </c>
      <c r="O10" s="88">
        <f>SUM(K10,K11)</f>
        <v>5</v>
      </c>
      <c r="P10" s="80">
        <v>7</v>
      </c>
      <c r="Q10" s="81" t="s">
        <v>115</v>
      </c>
      <c r="R10" s="82">
        <v>3</v>
      </c>
      <c r="S10" s="83">
        <v>32.9</v>
      </c>
      <c r="T10" s="84">
        <v>3240</v>
      </c>
      <c r="U10" s="83">
        <v>14</v>
      </c>
      <c r="V10" s="85">
        <f>SUM(R10,R11)</f>
        <v>4</v>
      </c>
      <c r="W10" s="85">
        <f>SUM(H10,O10,V10)</f>
        <v>10</v>
      </c>
      <c r="X10" s="79">
        <f t="shared" ref="X10" si="2">SUM(W10)-18</f>
        <v>-8</v>
      </c>
      <c r="Y10" s="86" t="s">
        <v>46</v>
      </c>
    </row>
    <row r="11" spans="1:25" s="66" customFormat="1" ht="11.1" customHeight="1">
      <c r="A11" s="79"/>
      <c r="B11" s="80">
        <v>8</v>
      </c>
      <c r="C11" s="81" t="s">
        <v>145</v>
      </c>
      <c r="D11" s="82">
        <v>0</v>
      </c>
      <c r="E11" s="83"/>
      <c r="F11" s="84">
        <v>0</v>
      </c>
      <c r="G11" s="83">
        <v>46</v>
      </c>
      <c r="H11" s="89"/>
      <c r="I11" s="80">
        <v>8</v>
      </c>
      <c r="J11" s="81" t="s">
        <v>160</v>
      </c>
      <c r="K11" s="82">
        <v>0</v>
      </c>
      <c r="L11" s="83"/>
      <c r="M11" s="84">
        <v>0</v>
      </c>
      <c r="N11" s="83">
        <v>46</v>
      </c>
      <c r="O11" s="89"/>
      <c r="P11" s="80">
        <v>8</v>
      </c>
      <c r="Q11" s="81" t="s">
        <v>140</v>
      </c>
      <c r="R11" s="82">
        <v>1</v>
      </c>
      <c r="S11" s="83">
        <v>32</v>
      </c>
      <c r="T11" s="84">
        <v>1060</v>
      </c>
      <c r="U11" s="83">
        <v>33</v>
      </c>
      <c r="V11" s="85"/>
      <c r="W11" s="85"/>
      <c r="X11" s="79"/>
      <c r="Y11" s="86"/>
    </row>
    <row r="12" spans="1:25" s="66" customFormat="1" ht="11.1" customHeight="1">
      <c r="A12" s="70">
        <v>5</v>
      </c>
      <c r="B12" s="71">
        <v>9</v>
      </c>
      <c r="C12" s="72" t="s">
        <v>118</v>
      </c>
      <c r="D12" s="73">
        <v>7</v>
      </c>
      <c r="E12" s="74">
        <v>31.1</v>
      </c>
      <c r="F12" s="75">
        <v>6880</v>
      </c>
      <c r="G12" s="74">
        <v>6</v>
      </c>
      <c r="H12" s="76">
        <f>SUM(D12,D13)</f>
        <v>7</v>
      </c>
      <c r="I12" s="71">
        <v>9</v>
      </c>
      <c r="J12" s="72" t="s">
        <v>91</v>
      </c>
      <c r="K12" s="73">
        <v>1</v>
      </c>
      <c r="L12" s="74">
        <v>25.5</v>
      </c>
      <c r="M12" s="75">
        <v>880</v>
      </c>
      <c r="N12" s="74">
        <v>36</v>
      </c>
      <c r="O12" s="90">
        <f>SUM(K12,K13)</f>
        <v>1</v>
      </c>
      <c r="P12" s="71">
        <v>9</v>
      </c>
      <c r="Q12" s="72" t="s">
        <v>125</v>
      </c>
      <c r="R12" s="73">
        <v>0</v>
      </c>
      <c r="S12" s="74"/>
      <c r="T12" s="75">
        <v>0</v>
      </c>
      <c r="U12" s="74">
        <v>46</v>
      </c>
      <c r="V12" s="76">
        <f>SUM(R12,R13)</f>
        <v>3</v>
      </c>
      <c r="W12" s="76">
        <f>SUM(H12,O12,V12)</f>
        <v>11</v>
      </c>
      <c r="X12" s="70">
        <f t="shared" ref="X12" si="3">SUM(W12)-18</f>
        <v>-7</v>
      </c>
      <c r="Y12" s="87" t="s">
        <v>46</v>
      </c>
    </row>
    <row r="13" spans="1:25" s="66" customFormat="1" ht="11.1" customHeight="1">
      <c r="A13" s="70"/>
      <c r="B13" s="71">
        <v>10</v>
      </c>
      <c r="C13" s="72" t="s">
        <v>87</v>
      </c>
      <c r="D13" s="73">
        <v>0</v>
      </c>
      <c r="E13" s="74"/>
      <c r="F13" s="75">
        <v>0</v>
      </c>
      <c r="G13" s="74">
        <v>46</v>
      </c>
      <c r="H13" s="76"/>
      <c r="I13" s="71">
        <v>10</v>
      </c>
      <c r="J13" s="72" t="s">
        <v>134</v>
      </c>
      <c r="K13" s="73">
        <v>0</v>
      </c>
      <c r="L13" s="74"/>
      <c r="M13" s="75">
        <v>0</v>
      </c>
      <c r="N13" s="74">
        <v>46</v>
      </c>
      <c r="O13" s="91"/>
      <c r="P13" s="71">
        <v>10</v>
      </c>
      <c r="Q13" s="72" t="s">
        <v>26</v>
      </c>
      <c r="R13" s="73">
        <v>3</v>
      </c>
      <c r="S13" s="74">
        <v>29</v>
      </c>
      <c r="T13" s="75">
        <v>2910</v>
      </c>
      <c r="U13" s="74">
        <v>18</v>
      </c>
      <c r="V13" s="76"/>
      <c r="W13" s="76"/>
      <c r="X13" s="70"/>
      <c r="Y13" s="87"/>
    </row>
    <row r="14" spans="1:25" s="66" customFormat="1" ht="11.1" customHeight="1">
      <c r="A14" s="79">
        <v>6</v>
      </c>
      <c r="B14" s="80">
        <v>11</v>
      </c>
      <c r="C14" s="81" t="s">
        <v>34</v>
      </c>
      <c r="D14" s="82">
        <v>3</v>
      </c>
      <c r="E14" s="83">
        <v>30.2</v>
      </c>
      <c r="F14" s="84">
        <v>2910</v>
      </c>
      <c r="G14" s="83">
        <v>25</v>
      </c>
      <c r="H14" s="85">
        <f>SUM(D14,D15)</f>
        <v>6</v>
      </c>
      <c r="I14" s="80">
        <v>11</v>
      </c>
      <c r="J14" s="81" t="s">
        <v>74</v>
      </c>
      <c r="K14" s="82">
        <v>1</v>
      </c>
      <c r="L14" s="83">
        <v>25.8</v>
      </c>
      <c r="M14" s="84">
        <v>880</v>
      </c>
      <c r="N14" s="83">
        <v>35</v>
      </c>
      <c r="O14" s="88">
        <f>SUM(K14,K15)</f>
        <v>5</v>
      </c>
      <c r="P14" s="80">
        <v>11</v>
      </c>
      <c r="Q14" s="81" t="s">
        <v>111</v>
      </c>
      <c r="R14" s="82">
        <v>3</v>
      </c>
      <c r="S14" s="83">
        <v>33.299999999999997</v>
      </c>
      <c r="T14" s="84">
        <v>3240</v>
      </c>
      <c r="U14" s="83">
        <v>13</v>
      </c>
      <c r="V14" s="85">
        <f>SUM(R14,R15)</f>
        <v>11</v>
      </c>
      <c r="W14" s="85">
        <f>SUM(H14,O14,V14)</f>
        <v>22</v>
      </c>
      <c r="X14" s="79">
        <f t="shared" ref="X14" si="4">SUM(W14)-18</f>
        <v>4</v>
      </c>
      <c r="Y14" s="86" t="s">
        <v>46</v>
      </c>
    </row>
    <row r="15" spans="1:25" s="66" customFormat="1" ht="11.1" customHeight="1">
      <c r="A15" s="79"/>
      <c r="B15" s="80">
        <v>12</v>
      </c>
      <c r="C15" s="81" t="s">
        <v>137</v>
      </c>
      <c r="D15" s="82">
        <v>3</v>
      </c>
      <c r="E15" s="83">
        <v>30.9</v>
      </c>
      <c r="F15" s="84">
        <v>3060</v>
      </c>
      <c r="G15" s="83">
        <v>23</v>
      </c>
      <c r="H15" s="85"/>
      <c r="I15" s="80">
        <v>12</v>
      </c>
      <c r="J15" s="81" t="s">
        <v>89</v>
      </c>
      <c r="K15" s="82">
        <v>4</v>
      </c>
      <c r="L15" s="83">
        <v>33.5</v>
      </c>
      <c r="M15" s="84">
        <v>4210</v>
      </c>
      <c r="N15" s="83">
        <v>13</v>
      </c>
      <c r="O15" s="89"/>
      <c r="P15" s="80">
        <v>12</v>
      </c>
      <c r="Q15" s="81" t="s">
        <v>174</v>
      </c>
      <c r="R15" s="82">
        <v>8</v>
      </c>
      <c r="S15" s="83">
        <v>34.299999999999997</v>
      </c>
      <c r="T15" s="84">
        <v>7970</v>
      </c>
      <c r="U15" s="83">
        <v>2</v>
      </c>
      <c r="V15" s="85"/>
      <c r="W15" s="85"/>
      <c r="X15" s="79"/>
      <c r="Y15" s="86"/>
    </row>
    <row r="16" spans="1:25" s="66" customFormat="1" ht="11.1" customHeight="1">
      <c r="A16" s="70">
        <v>7</v>
      </c>
      <c r="B16" s="71">
        <v>13</v>
      </c>
      <c r="C16" s="72" t="s">
        <v>146</v>
      </c>
      <c r="D16" s="73">
        <v>1</v>
      </c>
      <c r="E16" s="74">
        <v>36.6</v>
      </c>
      <c r="F16" s="75">
        <v>1210</v>
      </c>
      <c r="G16" s="74">
        <v>36</v>
      </c>
      <c r="H16" s="76">
        <f>SUM(D16,D17)</f>
        <v>2</v>
      </c>
      <c r="I16" s="71">
        <v>13</v>
      </c>
      <c r="J16" s="72" t="s">
        <v>75</v>
      </c>
      <c r="K16" s="73">
        <v>1</v>
      </c>
      <c r="L16" s="74">
        <v>30.6</v>
      </c>
      <c r="M16" s="75">
        <v>1030</v>
      </c>
      <c r="N16" s="74">
        <v>30</v>
      </c>
      <c r="O16" s="90">
        <f>SUM(K16,K17)</f>
        <v>1</v>
      </c>
      <c r="P16" s="71">
        <v>13</v>
      </c>
      <c r="Q16" s="72" t="s">
        <v>135</v>
      </c>
      <c r="R16" s="73">
        <v>0</v>
      </c>
      <c r="S16" s="74"/>
      <c r="T16" s="75">
        <v>0</v>
      </c>
      <c r="U16" s="74">
        <v>46</v>
      </c>
      <c r="V16" s="76">
        <f>SUM(R16,R17)</f>
        <v>0</v>
      </c>
      <c r="W16" s="76">
        <f>SUM(H16,O16,V16)</f>
        <v>3</v>
      </c>
      <c r="X16" s="70">
        <f t="shared" ref="X16" si="5">SUM(W16)-18</f>
        <v>-15</v>
      </c>
      <c r="Y16" s="87" t="s">
        <v>46</v>
      </c>
    </row>
    <row r="17" spans="1:25" s="66" customFormat="1" ht="11.1" customHeight="1">
      <c r="A17" s="70"/>
      <c r="B17" s="71">
        <v>14</v>
      </c>
      <c r="C17" s="72" t="s">
        <v>136</v>
      </c>
      <c r="D17" s="73">
        <v>1</v>
      </c>
      <c r="E17" s="74">
        <v>30.5</v>
      </c>
      <c r="F17" s="75">
        <v>1030</v>
      </c>
      <c r="G17" s="74">
        <v>38</v>
      </c>
      <c r="H17" s="76"/>
      <c r="I17" s="71">
        <v>14</v>
      </c>
      <c r="J17" s="72" t="s">
        <v>88</v>
      </c>
      <c r="K17" s="73">
        <v>0</v>
      </c>
      <c r="L17" s="74"/>
      <c r="M17" s="75">
        <v>0</v>
      </c>
      <c r="N17" s="74">
        <v>46</v>
      </c>
      <c r="O17" s="91"/>
      <c r="P17" s="71">
        <v>14</v>
      </c>
      <c r="Q17" s="72" t="s">
        <v>80</v>
      </c>
      <c r="R17" s="73">
        <v>0</v>
      </c>
      <c r="S17" s="74"/>
      <c r="T17" s="75">
        <v>0</v>
      </c>
      <c r="U17" s="74">
        <v>46</v>
      </c>
      <c r="V17" s="76"/>
      <c r="W17" s="76"/>
      <c r="X17" s="70"/>
      <c r="Y17" s="87"/>
    </row>
    <row r="18" spans="1:25" s="66" customFormat="1" ht="11.1" customHeight="1">
      <c r="A18" s="79">
        <v>8</v>
      </c>
      <c r="B18" s="80">
        <v>15</v>
      </c>
      <c r="C18" s="81" t="s">
        <v>103</v>
      </c>
      <c r="D18" s="82">
        <v>5</v>
      </c>
      <c r="E18" s="83">
        <v>34</v>
      </c>
      <c r="F18" s="84">
        <v>5210</v>
      </c>
      <c r="G18" s="83">
        <v>9</v>
      </c>
      <c r="H18" s="85">
        <f>SUM(D18,D19)</f>
        <v>5</v>
      </c>
      <c r="I18" s="80">
        <v>15</v>
      </c>
      <c r="J18" s="81" t="s">
        <v>29</v>
      </c>
      <c r="K18" s="82">
        <v>2</v>
      </c>
      <c r="L18" s="83">
        <v>31.3</v>
      </c>
      <c r="M18" s="84">
        <v>2120</v>
      </c>
      <c r="N18" s="83">
        <v>20</v>
      </c>
      <c r="O18" s="85">
        <f>SUM(K18,K19)</f>
        <v>2</v>
      </c>
      <c r="P18" s="80">
        <v>15</v>
      </c>
      <c r="Q18" s="81" t="s">
        <v>39</v>
      </c>
      <c r="R18" s="82">
        <v>3</v>
      </c>
      <c r="S18" s="83">
        <v>30.5</v>
      </c>
      <c r="T18" s="84">
        <v>2820</v>
      </c>
      <c r="U18" s="83">
        <v>21</v>
      </c>
      <c r="V18" s="85">
        <f>SUM(R18,R19)</f>
        <v>4</v>
      </c>
      <c r="W18" s="85">
        <f>SUM(H18,O18,V18)</f>
        <v>11</v>
      </c>
      <c r="X18" s="79">
        <f t="shared" ref="X18" si="6">SUM(W18)-18</f>
        <v>-7</v>
      </c>
      <c r="Y18" s="86" t="s">
        <v>46</v>
      </c>
    </row>
    <row r="19" spans="1:25" s="66" customFormat="1" ht="11.1" customHeight="1">
      <c r="A19" s="79"/>
      <c r="B19" s="80">
        <v>16</v>
      </c>
      <c r="C19" s="81" t="s">
        <v>141</v>
      </c>
      <c r="D19" s="82">
        <v>0</v>
      </c>
      <c r="E19" s="83"/>
      <c r="F19" s="84">
        <v>0</v>
      </c>
      <c r="G19" s="83">
        <v>46</v>
      </c>
      <c r="H19" s="85"/>
      <c r="I19" s="80">
        <v>16</v>
      </c>
      <c r="J19" s="81" t="s">
        <v>161</v>
      </c>
      <c r="K19" s="82">
        <v>0</v>
      </c>
      <c r="L19" s="83"/>
      <c r="M19" s="84">
        <v>0</v>
      </c>
      <c r="N19" s="83">
        <v>46</v>
      </c>
      <c r="O19" s="85"/>
      <c r="P19" s="80">
        <v>16</v>
      </c>
      <c r="Q19" s="81" t="s">
        <v>123</v>
      </c>
      <c r="R19" s="82">
        <v>1</v>
      </c>
      <c r="S19" s="83">
        <v>34</v>
      </c>
      <c r="T19" s="84">
        <v>1120</v>
      </c>
      <c r="U19" s="83">
        <v>32</v>
      </c>
      <c r="V19" s="85"/>
      <c r="W19" s="85"/>
      <c r="X19" s="79"/>
      <c r="Y19" s="86"/>
    </row>
    <row r="20" spans="1:25" s="66" customFormat="1" ht="11.1" customHeight="1">
      <c r="A20" s="70">
        <v>9</v>
      </c>
      <c r="B20" s="71">
        <v>17</v>
      </c>
      <c r="C20" s="72" t="s">
        <v>120</v>
      </c>
      <c r="D20" s="73">
        <v>2</v>
      </c>
      <c r="E20" s="74">
        <v>32.200000000000003</v>
      </c>
      <c r="F20" s="75">
        <v>2090</v>
      </c>
      <c r="G20" s="74">
        <v>30</v>
      </c>
      <c r="H20" s="76">
        <f>SUM(D20,D21)</f>
        <v>4</v>
      </c>
      <c r="I20" s="71">
        <v>17</v>
      </c>
      <c r="J20" s="72" t="s">
        <v>93</v>
      </c>
      <c r="K20" s="73">
        <v>1</v>
      </c>
      <c r="L20" s="74">
        <v>30.2</v>
      </c>
      <c r="M20" s="75">
        <v>1030</v>
      </c>
      <c r="N20" s="74">
        <v>31</v>
      </c>
      <c r="O20" s="76">
        <f>SUM(K20,K21)</f>
        <v>4</v>
      </c>
      <c r="P20" s="71">
        <v>17</v>
      </c>
      <c r="Q20" s="72" t="s">
        <v>82</v>
      </c>
      <c r="R20" s="73">
        <v>2</v>
      </c>
      <c r="S20" s="74">
        <v>29.7</v>
      </c>
      <c r="T20" s="75">
        <v>1940</v>
      </c>
      <c r="U20" s="74">
        <v>29</v>
      </c>
      <c r="V20" s="76">
        <f>SUM(R20,R21)</f>
        <v>2</v>
      </c>
      <c r="W20" s="76">
        <f>SUM(H20,O20,V20)</f>
        <v>10</v>
      </c>
      <c r="X20" s="70">
        <f t="shared" ref="X20" si="7">SUM(W20)-18</f>
        <v>-8</v>
      </c>
      <c r="Y20" s="87" t="s">
        <v>46</v>
      </c>
    </row>
    <row r="21" spans="1:25" s="66" customFormat="1" ht="11.1" customHeight="1">
      <c r="A21" s="70"/>
      <c r="B21" s="71">
        <v>18</v>
      </c>
      <c r="C21" s="72" t="s">
        <v>147</v>
      </c>
      <c r="D21" s="73">
        <v>2</v>
      </c>
      <c r="E21" s="74">
        <v>31.7</v>
      </c>
      <c r="F21" s="75">
        <v>2060</v>
      </c>
      <c r="G21" s="74">
        <v>31</v>
      </c>
      <c r="H21" s="76"/>
      <c r="I21" s="71">
        <v>18</v>
      </c>
      <c r="J21" s="72" t="s">
        <v>85</v>
      </c>
      <c r="K21" s="73">
        <v>3</v>
      </c>
      <c r="L21" s="74">
        <v>30.2</v>
      </c>
      <c r="M21" s="75">
        <v>2910</v>
      </c>
      <c r="N21" s="74">
        <v>16</v>
      </c>
      <c r="O21" s="76"/>
      <c r="P21" s="71">
        <v>18</v>
      </c>
      <c r="Q21" s="72" t="s">
        <v>116</v>
      </c>
      <c r="R21" s="73">
        <v>0</v>
      </c>
      <c r="S21" s="74"/>
      <c r="T21" s="75">
        <v>0</v>
      </c>
      <c r="U21" s="74">
        <v>46</v>
      </c>
      <c r="V21" s="76"/>
      <c r="W21" s="76"/>
      <c r="X21" s="70"/>
      <c r="Y21" s="87"/>
    </row>
    <row r="22" spans="1:25" s="66" customFormat="1" ht="11.1" customHeight="1">
      <c r="A22" s="79">
        <v>10</v>
      </c>
      <c r="B22" s="80">
        <v>19</v>
      </c>
      <c r="C22" s="81" t="s">
        <v>100</v>
      </c>
      <c r="D22" s="82">
        <v>4</v>
      </c>
      <c r="E22" s="83">
        <v>34.9</v>
      </c>
      <c r="F22" s="84">
        <v>4060</v>
      </c>
      <c r="G22" s="83">
        <v>19</v>
      </c>
      <c r="H22" s="85">
        <f>SUM(D22,D23)</f>
        <v>9</v>
      </c>
      <c r="I22" s="80">
        <v>19</v>
      </c>
      <c r="J22" s="81" t="s">
        <v>112</v>
      </c>
      <c r="K22" s="82">
        <v>2</v>
      </c>
      <c r="L22" s="83">
        <v>30.7</v>
      </c>
      <c r="M22" s="84">
        <v>2060</v>
      </c>
      <c r="N22" s="83">
        <v>21</v>
      </c>
      <c r="O22" s="85">
        <f>SUM(K22,K23)</f>
        <v>2</v>
      </c>
      <c r="P22" s="80">
        <v>19</v>
      </c>
      <c r="Q22" s="81" t="s">
        <v>122</v>
      </c>
      <c r="R22" s="82">
        <v>5</v>
      </c>
      <c r="S22" s="83">
        <v>33.1</v>
      </c>
      <c r="T22" s="84">
        <v>5090</v>
      </c>
      <c r="U22" s="83">
        <v>6</v>
      </c>
      <c r="V22" s="85">
        <f>SUM(R22,R23)</f>
        <v>5</v>
      </c>
      <c r="W22" s="85">
        <f>SUM(H22,O22,V22)</f>
        <v>16</v>
      </c>
      <c r="X22" s="79">
        <f t="shared" ref="X22" si="8">SUM(W22)-18</f>
        <v>-2</v>
      </c>
      <c r="Y22" s="86" t="s">
        <v>46</v>
      </c>
    </row>
    <row r="23" spans="1:25" s="66" customFormat="1" ht="11.1" customHeight="1">
      <c r="A23" s="79"/>
      <c r="B23" s="80">
        <v>20</v>
      </c>
      <c r="C23" s="81" t="s">
        <v>148</v>
      </c>
      <c r="D23" s="82">
        <v>5</v>
      </c>
      <c r="E23" s="83">
        <v>31.4</v>
      </c>
      <c r="F23" s="84">
        <v>4880</v>
      </c>
      <c r="G23" s="83">
        <v>11</v>
      </c>
      <c r="H23" s="85"/>
      <c r="I23" s="80">
        <v>20</v>
      </c>
      <c r="J23" s="81" t="s">
        <v>162</v>
      </c>
      <c r="K23" s="82">
        <v>0</v>
      </c>
      <c r="L23" s="83"/>
      <c r="M23" s="84">
        <v>0</v>
      </c>
      <c r="N23" s="83">
        <v>46</v>
      </c>
      <c r="O23" s="85"/>
      <c r="P23" s="80">
        <v>20</v>
      </c>
      <c r="Q23" s="81" t="s">
        <v>175</v>
      </c>
      <c r="R23" s="82">
        <v>0</v>
      </c>
      <c r="S23" s="83"/>
      <c r="T23" s="84">
        <v>0</v>
      </c>
      <c r="U23" s="83">
        <v>46</v>
      </c>
      <c r="V23" s="85"/>
      <c r="W23" s="85"/>
      <c r="X23" s="79"/>
      <c r="Y23" s="86"/>
    </row>
    <row r="24" spans="1:25" s="66" customFormat="1" ht="11.1" customHeight="1">
      <c r="A24" s="70">
        <v>11</v>
      </c>
      <c r="B24" s="71">
        <v>21</v>
      </c>
      <c r="C24" s="72" t="s">
        <v>25</v>
      </c>
      <c r="D24" s="73">
        <v>4</v>
      </c>
      <c r="E24" s="74">
        <v>30.4</v>
      </c>
      <c r="F24" s="75">
        <v>3820</v>
      </c>
      <c r="G24" s="74">
        <v>22</v>
      </c>
      <c r="H24" s="76">
        <f>SUM(D24,D25)</f>
        <v>6</v>
      </c>
      <c r="I24" s="71">
        <v>21</v>
      </c>
      <c r="J24" s="72" t="s">
        <v>131</v>
      </c>
      <c r="K24" s="73">
        <v>2</v>
      </c>
      <c r="L24" s="74">
        <v>28.4</v>
      </c>
      <c r="M24" s="75">
        <v>1940</v>
      </c>
      <c r="N24" s="74">
        <v>24</v>
      </c>
      <c r="O24" s="76">
        <f>SUM(K24,K25)</f>
        <v>9</v>
      </c>
      <c r="P24" s="71">
        <v>21</v>
      </c>
      <c r="Q24" s="72" t="s">
        <v>38</v>
      </c>
      <c r="R24" s="73">
        <v>0</v>
      </c>
      <c r="S24" s="74"/>
      <c r="T24" s="75">
        <v>0</v>
      </c>
      <c r="U24" s="74">
        <v>46</v>
      </c>
      <c r="V24" s="76">
        <f>SUM(R24,R25)</f>
        <v>5</v>
      </c>
      <c r="W24" s="76">
        <f>SUM(H24,O24,V24)</f>
        <v>20</v>
      </c>
      <c r="X24" s="70">
        <f t="shared" ref="X24" si="9">SUM(W24)-18</f>
        <v>2</v>
      </c>
      <c r="Y24" s="87" t="s">
        <v>46</v>
      </c>
    </row>
    <row r="25" spans="1:25" s="66" customFormat="1" ht="11.1" customHeight="1">
      <c r="A25" s="70"/>
      <c r="B25" s="71">
        <v>22</v>
      </c>
      <c r="C25" s="72" t="s">
        <v>149</v>
      </c>
      <c r="D25" s="73">
        <v>2</v>
      </c>
      <c r="E25" s="74">
        <v>27.6</v>
      </c>
      <c r="F25" s="75">
        <v>1850</v>
      </c>
      <c r="G25" s="74">
        <v>35</v>
      </c>
      <c r="H25" s="76"/>
      <c r="I25" s="71">
        <v>22</v>
      </c>
      <c r="J25" s="72" t="s">
        <v>95</v>
      </c>
      <c r="K25" s="73">
        <v>7</v>
      </c>
      <c r="L25" s="74">
        <v>31.2</v>
      </c>
      <c r="M25" s="75">
        <v>6610</v>
      </c>
      <c r="N25" s="74">
        <v>4</v>
      </c>
      <c r="O25" s="76"/>
      <c r="P25" s="71">
        <v>22</v>
      </c>
      <c r="Q25" s="72" t="s">
        <v>96</v>
      </c>
      <c r="R25" s="73">
        <v>5</v>
      </c>
      <c r="S25" s="74">
        <v>27.7</v>
      </c>
      <c r="T25" s="75">
        <v>4460</v>
      </c>
      <c r="U25" s="74">
        <v>9</v>
      </c>
      <c r="V25" s="76"/>
      <c r="W25" s="76"/>
      <c r="X25" s="70"/>
      <c r="Y25" s="87"/>
    </row>
    <row r="26" spans="1:25" s="66" customFormat="1" ht="11.1" customHeight="1">
      <c r="A26" s="79">
        <v>12</v>
      </c>
      <c r="B26" s="80">
        <v>23</v>
      </c>
      <c r="C26" s="81" t="s">
        <v>128</v>
      </c>
      <c r="D26" s="82">
        <v>4</v>
      </c>
      <c r="E26" s="83">
        <v>31.3</v>
      </c>
      <c r="F26" s="84">
        <v>3850</v>
      </c>
      <c r="G26" s="83">
        <v>21</v>
      </c>
      <c r="H26" s="85">
        <f>SUM(D26,D27)</f>
        <v>8</v>
      </c>
      <c r="I26" s="80">
        <v>23</v>
      </c>
      <c r="J26" s="81" t="s">
        <v>163</v>
      </c>
      <c r="K26" s="82">
        <v>1</v>
      </c>
      <c r="L26" s="83">
        <v>29.5</v>
      </c>
      <c r="M26" s="84">
        <v>1000</v>
      </c>
      <c r="N26" s="83">
        <v>32.5</v>
      </c>
      <c r="O26" s="85">
        <f>SUM(K26,K27)</f>
        <v>3</v>
      </c>
      <c r="P26" s="80">
        <v>23</v>
      </c>
      <c r="Q26" s="81" t="s">
        <v>76</v>
      </c>
      <c r="R26" s="82">
        <v>5</v>
      </c>
      <c r="S26" s="83">
        <v>34.799999999999997</v>
      </c>
      <c r="T26" s="84">
        <v>5060</v>
      </c>
      <c r="U26" s="83">
        <v>7</v>
      </c>
      <c r="V26" s="85">
        <f>SUM(R26,R27)</f>
        <v>7</v>
      </c>
      <c r="W26" s="85">
        <f>SUM(H26,O26,V26)</f>
        <v>18</v>
      </c>
      <c r="X26" s="79">
        <f t="shared" ref="X26" si="10">SUM(W26)-18</f>
        <v>0</v>
      </c>
      <c r="Y26" s="86" t="s">
        <v>46</v>
      </c>
    </row>
    <row r="27" spans="1:25" s="66" customFormat="1" ht="11.1" customHeight="1">
      <c r="A27" s="79"/>
      <c r="B27" s="80">
        <v>24</v>
      </c>
      <c r="C27" s="81" t="s">
        <v>150</v>
      </c>
      <c r="D27" s="82">
        <v>4</v>
      </c>
      <c r="E27" s="83">
        <v>34.5</v>
      </c>
      <c r="F27" s="84">
        <v>4030</v>
      </c>
      <c r="G27" s="83">
        <v>20</v>
      </c>
      <c r="H27" s="85"/>
      <c r="I27" s="80">
        <v>24</v>
      </c>
      <c r="J27" s="81" t="s">
        <v>98</v>
      </c>
      <c r="K27" s="82">
        <v>2</v>
      </c>
      <c r="L27" s="83">
        <v>26</v>
      </c>
      <c r="M27" s="84">
        <v>1760</v>
      </c>
      <c r="N27" s="83">
        <v>26</v>
      </c>
      <c r="O27" s="85"/>
      <c r="P27" s="80">
        <v>24</v>
      </c>
      <c r="Q27" s="81" t="s">
        <v>176</v>
      </c>
      <c r="R27" s="82">
        <v>2</v>
      </c>
      <c r="S27" s="83">
        <v>29.1</v>
      </c>
      <c r="T27" s="84">
        <v>1910</v>
      </c>
      <c r="U27" s="83">
        <v>30</v>
      </c>
      <c r="V27" s="85"/>
      <c r="W27" s="85"/>
      <c r="X27" s="79"/>
      <c r="Y27" s="86"/>
    </row>
    <row r="28" spans="1:25" s="66" customFormat="1" ht="11.1" customHeight="1">
      <c r="A28" s="70">
        <v>13</v>
      </c>
      <c r="B28" s="71">
        <v>25</v>
      </c>
      <c r="C28" s="72" t="s">
        <v>73</v>
      </c>
      <c r="D28" s="73">
        <v>0</v>
      </c>
      <c r="E28" s="74"/>
      <c r="F28" s="75">
        <v>0</v>
      </c>
      <c r="G28" s="74">
        <v>46</v>
      </c>
      <c r="H28" s="76">
        <f>SUM(D28,D29)</f>
        <v>5</v>
      </c>
      <c r="I28" s="71">
        <v>25</v>
      </c>
      <c r="J28" s="72" t="s">
        <v>164</v>
      </c>
      <c r="K28" s="73">
        <v>7</v>
      </c>
      <c r="L28" s="74">
        <v>30</v>
      </c>
      <c r="M28" s="75">
        <v>6280</v>
      </c>
      <c r="N28" s="74">
        <v>5</v>
      </c>
      <c r="O28" s="76">
        <f>SUM(K28,K29)</f>
        <v>9</v>
      </c>
      <c r="P28" s="71">
        <v>25</v>
      </c>
      <c r="Q28" s="72" t="s">
        <v>177</v>
      </c>
      <c r="R28" s="73">
        <v>3</v>
      </c>
      <c r="S28" s="74">
        <v>31.9</v>
      </c>
      <c r="T28" s="75">
        <v>2820</v>
      </c>
      <c r="U28" s="74">
        <v>20</v>
      </c>
      <c r="V28" s="76">
        <f>SUM(R28,R29)</f>
        <v>6</v>
      </c>
      <c r="W28" s="76">
        <f>SUM(H28,O28,V28)</f>
        <v>20</v>
      </c>
      <c r="X28" s="70">
        <f t="shared" ref="X28" si="11">SUM(W28)-18</f>
        <v>2</v>
      </c>
      <c r="Y28" s="87" t="s">
        <v>46</v>
      </c>
    </row>
    <row r="29" spans="1:25" s="66" customFormat="1" ht="11.1" customHeight="1">
      <c r="A29" s="70"/>
      <c r="B29" s="71">
        <v>26</v>
      </c>
      <c r="C29" s="72" t="s">
        <v>81</v>
      </c>
      <c r="D29" s="73">
        <v>5</v>
      </c>
      <c r="E29" s="74">
        <v>31.7</v>
      </c>
      <c r="F29" s="75">
        <v>4670</v>
      </c>
      <c r="G29" s="74">
        <v>15</v>
      </c>
      <c r="H29" s="76"/>
      <c r="I29" s="71">
        <v>26</v>
      </c>
      <c r="J29" s="72" t="s">
        <v>42</v>
      </c>
      <c r="K29" s="73">
        <v>2</v>
      </c>
      <c r="L29" s="74">
        <v>31.7</v>
      </c>
      <c r="M29" s="75">
        <v>1970</v>
      </c>
      <c r="N29" s="74">
        <v>23</v>
      </c>
      <c r="O29" s="76"/>
      <c r="P29" s="71">
        <v>26</v>
      </c>
      <c r="Q29" s="72" t="s">
        <v>21</v>
      </c>
      <c r="R29" s="73">
        <v>3</v>
      </c>
      <c r="S29" s="74">
        <v>28</v>
      </c>
      <c r="T29" s="75">
        <v>2820</v>
      </c>
      <c r="U29" s="74">
        <v>22</v>
      </c>
      <c r="V29" s="76"/>
      <c r="W29" s="76"/>
      <c r="X29" s="70"/>
      <c r="Y29" s="87"/>
    </row>
    <row r="30" spans="1:25" s="66" customFormat="1" ht="11.1" customHeight="1">
      <c r="A30" s="79">
        <v>14</v>
      </c>
      <c r="B30" s="80">
        <v>27</v>
      </c>
      <c r="C30" s="81" t="s">
        <v>108</v>
      </c>
      <c r="D30" s="82">
        <v>5</v>
      </c>
      <c r="E30" s="83">
        <v>30.3</v>
      </c>
      <c r="F30" s="84">
        <v>4730</v>
      </c>
      <c r="G30" s="83">
        <v>13</v>
      </c>
      <c r="H30" s="85">
        <f>SUM(D30,D31)</f>
        <v>15</v>
      </c>
      <c r="I30" s="80">
        <v>27</v>
      </c>
      <c r="J30" s="81" t="s">
        <v>22</v>
      </c>
      <c r="K30" s="82">
        <v>5</v>
      </c>
      <c r="L30" s="83">
        <v>31.1</v>
      </c>
      <c r="M30" s="84">
        <v>4640</v>
      </c>
      <c r="N30" s="83">
        <v>11</v>
      </c>
      <c r="O30" s="85">
        <f>SUM(K30,K31)</f>
        <v>10</v>
      </c>
      <c r="P30" s="80">
        <v>27</v>
      </c>
      <c r="Q30" s="81" t="s">
        <v>84</v>
      </c>
      <c r="R30" s="82">
        <v>1</v>
      </c>
      <c r="S30" s="83">
        <v>25</v>
      </c>
      <c r="T30" s="84">
        <v>850</v>
      </c>
      <c r="U30" s="83">
        <v>37</v>
      </c>
      <c r="V30" s="85">
        <f>SUM(R30,R31)</f>
        <v>4</v>
      </c>
      <c r="W30" s="92">
        <f>SUM(H30,O30,V30)</f>
        <v>29</v>
      </c>
      <c r="X30" s="79">
        <f t="shared" ref="X30" si="12">SUM(W30)-18</f>
        <v>11</v>
      </c>
      <c r="Y30" s="86" t="s">
        <v>46</v>
      </c>
    </row>
    <row r="31" spans="1:25" s="66" customFormat="1" ht="11.1" customHeight="1">
      <c r="A31" s="79"/>
      <c r="B31" s="80">
        <v>28</v>
      </c>
      <c r="C31" s="81" t="s">
        <v>72</v>
      </c>
      <c r="D31" s="82">
        <v>10</v>
      </c>
      <c r="E31" s="83">
        <v>29.3</v>
      </c>
      <c r="F31" s="84">
        <v>9340</v>
      </c>
      <c r="G31" s="83">
        <v>1</v>
      </c>
      <c r="H31" s="85"/>
      <c r="I31" s="80">
        <v>28</v>
      </c>
      <c r="J31" s="81" t="s">
        <v>166</v>
      </c>
      <c r="K31" s="82">
        <v>5</v>
      </c>
      <c r="L31" s="83">
        <v>31</v>
      </c>
      <c r="M31" s="84">
        <v>5000</v>
      </c>
      <c r="N31" s="83">
        <v>9</v>
      </c>
      <c r="O31" s="85"/>
      <c r="P31" s="80">
        <v>28</v>
      </c>
      <c r="Q31" s="81" t="s">
        <v>178</v>
      </c>
      <c r="R31" s="82">
        <v>3</v>
      </c>
      <c r="S31" s="83">
        <v>33.1</v>
      </c>
      <c r="T31" s="84">
        <v>3090</v>
      </c>
      <c r="U31" s="83">
        <v>15</v>
      </c>
      <c r="V31" s="85"/>
      <c r="W31" s="92"/>
      <c r="X31" s="79"/>
      <c r="Y31" s="86"/>
    </row>
    <row r="32" spans="1:25" s="66" customFormat="1" ht="11.1" customHeight="1">
      <c r="A32" s="70">
        <v>15</v>
      </c>
      <c r="B32" s="71">
        <v>29</v>
      </c>
      <c r="C32" s="72" t="s">
        <v>151</v>
      </c>
      <c r="D32" s="73">
        <v>1</v>
      </c>
      <c r="E32" s="74">
        <v>26</v>
      </c>
      <c r="F32" s="75">
        <v>880</v>
      </c>
      <c r="G32" s="74">
        <v>40</v>
      </c>
      <c r="H32" s="76">
        <f>SUM(D32,D33)</f>
        <v>6</v>
      </c>
      <c r="I32" s="71">
        <v>29</v>
      </c>
      <c r="J32" s="72" t="s">
        <v>40</v>
      </c>
      <c r="K32" s="73">
        <v>0</v>
      </c>
      <c r="L32" s="74"/>
      <c r="M32" s="75">
        <v>0</v>
      </c>
      <c r="N32" s="74">
        <v>46</v>
      </c>
      <c r="O32" s="76">
        <f>SUM(K32,K33)</f>
        <v>4</v>
      </c>
      <c r="P32" s="71">
        <v>29</v>
      </c>
      <c r="Q32" s="72" t="s">
        <v>179</v>
      </c>
      <c r="R32" s="73">
        <v>2</v>
      </c>
      <c r="S32" s="74">
        <v>32.1</v>
      </c>
      <c r="T32" s="75">
        <v>2000</v>
      </c>
      <c r="U32" s="74">
        <v>28</v>
      </c>
      <c r="V32" s="76">
        <f>SUM(R32,R33)</f>
        <v>2</v>
      </c>
      <c r="W32" s="76">
        <f>SUM(H32,O32,V32)</f>
        <v>12</v>
      </c>
      <c r="X32" s="70">
        <f t="shared" ref="X32" si="13">SUM(W32)-18</f>
        <v>-6</v>
      </c>
      <c r="Y32" s="87" t="s">
        <v>46</v>
      </c>
    </row>
    <row r="33" spans="1:25" s="66" customFormat="1" ht="11.1" customHeight="1">
      <c r="A33" s="70"/>
      <c r="B33" s="71">
        <v>30</v>
      </c>
      <c r="C33" s="72" t="s">
        <v>130</v>
      </c>
      <c r="D33" s="73">
        <v>5</v>
      </c>
      <c r="E33" s="74">
        <v>33.6</v>
      </c>
      <c r="F33" s="75">
        <v>4850</v>
      </c>
      <c r="G33" s="74">
        <v>12</v>
      </c>
      <c r="H33" s="76"/>
      <c r="I33" s="71">
        <v>30</v>
      </c>
      <c r="J33" s="72" t="s">
        <v>167</v>
      </c>
      <c r="K33" s="73">
        <v>4</v>
      </c>
      <c r="L33" s="74">
        <v>32.700000000000003</v>
      </c>
      <c r="M33" s="75">
        <v>4060</v>
      </c>
      <c r="N33" s="74">
        <v>14</v>
      </c>
      <c r="O33" s="76"/>
      <c r="P33" s="71">
        <v>30</v>
      </c>
      <c r="Q33" s="72" t="s">
        <v>180</v>
      </c>
      <c r="R33" s="73">
        <v>0</v>
      </c>
      <c r="S33" s="74"/>
      <c r="T33" s="75">
        <v>0</v>
      </c>
      <c r="U33" s="74">
        <v>46</v>
      </c>
      <c r="V33" s="76"/>
      <c r="W33" s="76"/>
      <c r="X33" s="70"/>
      <c r="Y33" s="87"/>
    </row>
    <row r="34" spans="1:25" s="66" customFormat="1" ht="11.1" customHeight="1">
      <c r="A34" s="79">
        <v>16</v>
      </c>
      <c r="B34" s="80">
        <v>31</v>
      </c>
      <c r="C34" s="81" t="s">
        <v>36</v>
      </c>
      <c r="D34" s="82">
        <v>7</v>
      </c>
      <c r="E34" s="83">
        <v>31.2</v>
      </c>
      <c r="F34" s="84">
        <v>6760</v>
      </c>
      <c r="G34" s="83">
        <v>7</v>
      </c>
      <c r="H34" s="85">
        <f>SUM(D34,D35)</f>
        <v>16</v>
      </c>
      <c r="I34" s="80">
        <v>31</v>
      </c>
      <c r="J34" s="81" t="s">
        <v>114</v>
      </c>
      <c r="K34" s="82">
        <v>6</v>
      </c>
      <c r="L34" s="83">
        <v>30.5</v>
      </c>
      <c r="M34" s="84">
        <v>5670</v>
      </c>
      <c r="N34" s="83">
        <v>6</v>
      </c>
      <c r="O34" s="85">
        <f>SUM(K34,K35)</f>
        <v>7</v>
      </c>
      <c r="P34" s="80">
        <v>31</v>
      </c>
      <c r="Q34" s="81" t="s">
        <v>24</v>
      </c>
      <c r="R34" s="82">
        <v>6</v>
      </c>
      <c r="S34" s="83">
        <v>30.8</v>
      </c>
      <c r="T34" s="84">
        <v>5760</v>
      </c>
      <c r="U34" s="83">
        <v>3</v>
      </c>
      <c r="V34" s="85">
        <f>SUM(R34,R35)</f>
        <v>8</v>
      </c>
      <c r="W34" s="85">
        <f>SUM(H34,O34,V34)</f>
        <v>31</v>
      </c>
      <c r="X34" s="79">
        <f t="shared" ref="X34" si="14">SUM(W34)-18</f>
        <v>13</v>
      </c>
      <c r="Y34" s="86" t="s">
        <v>46</v>
      </c>
    </row>
    <row r="35" spans="1:25" s="66" customFormat="1" ht="11.1" customHeight="1">
      <c r="A35" s="79"/>
      <c r="B35" s="80">
        <v>32</v>
      </c>
      <c r="C35" s="81" t="s">
        <v>20</v>
      </c>
      <c r="D35" s="82">
        <v>9</v>
      </c>
      <c r="E35" s="83">
        <v>34</v>
      </c>
      <c r="F35" s="84">
        <v>9210</v>
      </c>
      <c r="G35" s="83">
        <v>2</v>
      </c>
      <c r="H35" s="85"/>
      <c r="I35" s="80">
        <v>32</v>
      </c>
      <c r="J35" s="81" t="s">
        <v>168</v>
      </c>
      <c r="K35" s="82">
        <v>1</v>
      </c>
      <c r="L35" s="83">
        <v>29.5</v>
      </c>
      <c r="M35" s="84">
        <v>1000</v>
      </c>
      <c r="N35" s="83">
        <v>32.5</v>
      </c>
      <c r="O35" s="85"/>
      <c r="P35" s="80">
        <v>32</v>
      </c>
      <c r="Q35" s="81" t="s">
        <v>181</v>
      </c>
      <c r="R35" s="82">
        <v>2</v>
      </c>
      <c r="S35" s="83">
        <v>29.2</v>
      </c>
      <c r="T35" s="84">
        <v>1880</v>
      </c>
      <c r="U35" s="83">
        <v>31</v>
      </c>
      <c r="V35" s="85"/>
      <c r="W35" s="85"/>
      <c r="X35" s="79"/>
      <c r="Y35" s="86"/>
    </row>
    <row r="36" spans="1:25" s="66" customFormat="1" ht="11.1" customHeight="1">
      <c r="A36" s="70">
        <v>17</v>
      </c>
      <c r="B36" s="71">
        <v>33</v>
      </c>
      <c r="C36" s="72" t="s">
        <v>152</v>
      </c>
      <c r="D36" s="73">
        <v>2</v>
      </c>
      <c r="E36" s="74">
        <v>35</v>
      </c>
      <c r="F36" s="75">
        <v>2120</v>
      </c>
      <c r="G36" s="74">
        <v>29</v>
      </c>
      <c r="H36" s="76">
        <f>SUM(D36,D37)</f>
        <v>5</v>
      </c>
      <c r="I36" s="71">
        <v>33</v>
      </c>
      <c r="J36" s="72" t="s">
        <v>99</v>
      </c>
      <c r="K36" s="73">
        <v>2</v>
      </c>
      <c r="L36" s="74">
        <v>32.299999999999997</v>
      </c>
      <c r="M36" s="75">
        <v>2030</v>
      </c>
      <c r="N36" s="74">
        <v>22</v>
      </c>
      <c r="O36" s="76">
        <f>SUM(K36,K37)</f>
        <v>7</v>
      </c>
      <c r="P36" s="71">
        <v>33</v>
      </c>
      <c r="Q36" s="72" t="s">
        <v>182</v>
      </c>
      <c r="R36" s="73">
        <v>6</v>
      </c>
      <c r="S36" s="74">
        <v>31.2</v>
      </c>
      <c r="T36" s="75">
        <v>5730</v>
      </c>
      <c r="U36" s="74">
        <v>4</v>
      </c>
      <c r="V36" s="76">
        <f>SUM(R36,R37)</f>
        <v>11</v>
      </c>
      <c r="W36" s="76">
        <f>SUM(H36,O36,V36)</f>
        <v>23</v>
      </c>
      <c r="X36" s="70">
        <f t="shared" ref="X36" si="15">SUM(W36)-18</f>
        <v>5</v>
      </c>
      <c r="Y36" s="87" t="s">
        <v>46</v>
      </c>
    </row>
    <row r="37" spans="1:25" s="66" customFormat="1" ht="11.1" customHeight="1">
      <c r="A37" s="70"/>
      <c r="B37" s="71">
        <v>34</v>
      </c>
      <c r="C37" s="72" t="s">
        <v>86</v>
      </c>
      <c r="D37" s="73">
        <v>3</v>
      </c>
      <c r="E37" s="74">
        <v>28.2</v>
      </c>
      <c r="F37" s="75">
        <v>2820</v>
      </c>
      <c r="G37" s="74">
        <v>27</v>
      </c>
      <c r="H37" s="76"/>
      <c r="I37" s="71">
        <v>34</v>
      </c>
      <c r="J37" s="72" t="s">
        <v>79</v>
      </c>
      <c r="K37" s="73">
        <v>5</v>
      </c>
      <c r="L37" s="74">
        <v>28.7</v>
      </c>
      <c r="M37" s="75">
        <v>4730</v>
      </c>
      <c r="N37" s="74">
        <v>10</v>
      </c>
      <c r="O37" s="76"/>
      <c r="P37" s="71">
        <v>34</v>
      </c>
      <c r="Q37" s="72" t="s">
        <v>183</v>
      </c>
      <c r="R37" s="73">
        <v>5</v>
      </c>
      <c r="S37" s="74">
        <v>30.2</v>
      </c>
      <c r="T37" s="75">
        <v>4610</v>
      </c>
      <c r="U37" s="74">
        <v>8</v>
      </c>
      <c r="V37" s="76"/>
      <c r="W37" s="76"/>
      <c r="X37" s="70"/>
      <c r="Y37" s="87"/>
    </row>
    <row r="38" spans="1:25" s="66" customFormat="1" ht="11.1" customHeight="1">
      <c r="A38" s="79">
        <v>18</v>
      </c>
      <c r="B38" s="80">
        <v>35</v>
      </c>
      <c r="C38" s="81" t="s">
        <v>153</v>
      </c>
      <c r="D38" s="82">
        <v>6</v>
      </c>
      <c r="E38" s="83">
        <v>33.799999999999997</v>
      </c>
      <c r="F38" s="84">
        <v>5940</v>
      </c>
      <c r="G38" s="83">
        <v>8</v>
      </c>
      <c r="H38" s="85">
        <f>SUM(D38,D39)</f>
        <v>9</v>
      </c>
      <c r="I38" s="80">
        <v>35</v>
      </c>
      <c r="J38" s="81" t="s">
        <v>31</v>
      </c>
      <c r="K38" s="82">
        <v>6</v>
      </c>
      <c r="L38" s="83">
        <v>29.2</v>
      </c>
      <c r="M38" s="84">
        <v>5640</v>
      </c>
      <c r="N38" s="83">
        <v>7</v>
      </c>
      <c r="O38" s="85">
        <f>SUM(K38,K39)</f>
        <v>11</v>
      </c>
      <c r="P38" s="80">
        <v>35</v>
      </c>
      <c r="Q38" s="81" t="s">
        <v>94</v>
      </c>
      <c r="R38" s="82">
        <v>3</v>
      </c>
      <c r="S38" s="83">
        <v>34.1</v>
      </c>
      <c r="T38" s="84">
        <v>3030</v>
      </c>
      <c r="U38" s="83">
        <v>16</v>
      </c>
      <c r="V38" s="85">
        <f>SUM(R38,R39)</f>
        <v>5</v>
      </c>
      <c r="W38" s="85">
        <f>SUM(H38,O38,V38)</f>
        <v>25</v>
      </c>
      <c r="X38" s="79">
        <f t="shared" ref="X38" si="16">SUM(W38)-18</f>
        <v>7</v>
      </c>
      <c r="Y38" s="86" t="s">
        <v>46</v>
      </c>
    </row>
    <row r="39" spans="1:25" s="66" customFormat="1" ht="11.1" customHeight="1">
      <c r="A39" s="79"/>
      <c r="B39" s="80">
        <v>36</v>
      </c>
      <c r="C39" s="81" t="s">
        <v>154</v>
      </c>
      <c r="D39" s="82">
        <v>3</v>
      </c>
      <c r="E39" s="83">
        <v>29</v>
      </c>
      <c r="F39" s="84">
        <v>2850</v>
      </c>
      <c r="G39" s="83">
        <v>26</v>
      </c>
      <c r="H39" s="85"/>
      <c r="I39" s="80">
        <v>36</v>
      </c>
      <c r="J39" s="81" t="s">
        <v>70</v>
      </c>
      <c r="K39" s="82">
        <v>5</v>
      </c>
      <c r="L39" s="83">
        <v>27.6</v>
      </c>
      <c r="M39" s="84">
        <v>4490</v>
      </c>
      <c r="N39" s="83">
        <v>12</v>
      </c>
      <c r="O39" s="85"/>
      <c r="P39" s="80">
        <v>36</v>
      </c>
      <c r="Q39" s="81" t="s">
        <v>27</v>
      </c>
      <c r="R39" s="82">
        <v>2</v>
      </c>
      <c r="S39" s="83">
        <v>33.5</v>
      </c>
      <c r="T39" s="84">
        <v>2030</v>
      </c>
      <c r="U39" s="83">
        <v>27</v>
      </c>
      <c r="V39" s="85"/>
      <c r="W39" s="85"/>
      <c r="X39" s="79"/>
      <c r="Y39" s="86"/>
    </row>
    <row r="40" spans="1:25" s="66" customFormat="1" ht="11.1" customHeight="1">
      <c r="A40" s="70">
        <v>19</v>
      </c>
      <c r="B40" s="71">
        <v>37</v>
      </c>
      <c r="C40" s="72" t="s">
        <v>155</v>
      </c>
      <c r="D40" s="73">
        <v>8</v>
      </c>
      <c r="E40" s="74">
        <v>31.8</v>
      </c>
      <c r="F40" s="75">
        <v>7760</v>
      </c>
      <c r="G40" s="74">
        <v>3</v>
      </c>
      <c r="H40" s="93">
        <f>SUM(D40,D41)</f>
        <v>13</v>
      </c>
      <c r="I40" s="71">
        <v>37</v>
      </c>
      <c r="J40" s="72" t="s">
        <v>69</v>
      </c>
      <c r="K40" s="73">
        <v>2</v>
      </c>
      <c r="L40" s="74">
        <v>30</v>
      </c>
      <c r="M40" s="75">
        <v>1880</v>
      </c>
      <c r="N40" s="74">
        <v>25</v>
      </c>
      <c r="O40" s="93">
        <f>SUM(K40,K41)</f>
        <v>11</v>
      </c>
      <c r="P40" s="71">
        <v>37</v>
      </c>
      <c r="Q40" s="72" t="s">
        <v>104</v>
      </c>
      <c r="R40" s="73">
        <v>4</v>
      </c>
      <c r="S40" s="74">
        <v>27.5</v>
      </c>
      <c r="T40" s="75">
        <v>3640</v>
      </c>
      <c r="U40" s="74">
        <v>12</v>
      </c>
      <c r="V40" s="93">
        <f>SUM(R40,R41)</f>
        <v>5</v>
      </c>
      <c r="W40" s="76">
        <f>SUM(H40,O40,V40)</f>
        <v>29</v>
      </c>
      <c r="X40" s="70">
        <f t="shared" ref="X40" si="17">SUM(W40)-18</f>
        <v>11</v>
      </c>
      <c r="Y40" s="87" t="s">
        <v>46</v>
      </c>
    </row>
    <row r="41" spans="1:25" s="66" customFormat="1" ht="11.1" customHeight="1">
      <c r="A41" s="70"/>
      <c r="B41" s="71">
        <v>38</v>
      </c>
      <c r="C41" s="72" t="s">
        <v>78</v>
      </c>
      <c r="D41" s="73">
        <v>5</v>
      </c>
      <c r="E41" s="74">
        <v>33.5</v>
      </c>
      <c r="F41" s="75">
        <v>4820</v>
      </c>
      <c r="G41" s="74">
        <v>13</v>
      </c>
      <c r="H41" s="94"/>
      <c r="I41" s="71">
        <v>38</v>
      </c>
      <c r="J41" s="72" t="s">
        <v>117</v>
      </c>
      <c r="K41" s="73">
        <v>9</v>
      </c>
      <c r="L41" s="74">
        <v>31.9</v>
      </c>
      <c r="M41" s="75">
        <v>8760</v>
      </c>
      <c r="N41" s="74">
        <v>2</v>
      </c>
      <c r="O41" s="94"/>
      <c r="P41" s="71">
        <v>38</v>
      </c>
      <c r="Q41" s="72" t="s">
        <v>184</v>
      </c>
      <c r="R41" s="73">
        <v>1</v>
      </c>
      <c r="S41" s="74">
        <v>25.2</v>
      </c>
      <c r="T41" s="75">
        <v>880</v>
      </c>
      <c r="U41" s="74">
        <v>36</v>
      </c>
      <c r="V41" s="94"/>
      <c r="W41" s="76"/>
      <c r="X41" s="70"/>
      <c r="Y41" s="87"/>
    </row>
    <row r="42" spans="1:25" s="66" customFormat="1" ht="11.1" customHeight="1">
      <c r="A42" s="79">
        <v>20</v>
      </c>
      <c r="B42" s="80">
        <v>39</v>
      </c>
      <c r="C42" s="81" t="s">
        <v>133</v>
      </c>
      <c r="D42" s="82">
        <v>8</v>
      </c>
      <c r="E42" s="83">
        <v>31.3</v>
      </c>
      <c r="F42" s="84">
        <v>7670</v>
      </c>
      <c r="G42" s="83">
        <v>4</v>
      </c>
      <c r="H42" s="92">
        <f>SUM(D42,D43)</f>
        <v>11</v>
      </c>
      <c r="I42" s="80">
        <v>39</v>
      </c>
      <c r="J42" s="81" t="s">
        <v>169</v>
      </c>
      <c r="K42" s="82">
        <v>3</v>
      </c>
      <c r="L42" s="83">
        <v>27.1</v>
      </c>
      <c r="M42" s="84">
        <v>2700</v>
      </c>
      <c r="N42" s="83">
        <v>18</v>
      </c>
      <c r="O42" s="92">
        <f>SUM(K42,K43)</f>
        <v>12</v>
      </c>
      <c r="P42" s="80">
        <v>39</v>
      </c>
      <c r="Q42" s="81" t="s">
        <v>77</v>
      </c>
      <c r="R42" s="82">
        <v>3</v>
      </c>
      <c r="S42" s="83">
        <v>32.5</v>
      </c>
      <c r="T42" s="84">
        <v>2940</v>
      </c>
      <c r="U42" s="83">
        <v>17</v>
      </c>
      <c r="V42" s="92">
        <f>SUM(R42,R43)</f>
        <v>7</v>
      </c>
      <c r="W42" s="85">
        <f>SUM(H42,O42,V42)</f>
        <v>30</v>
      </c>
      <c r="X42" s="79">
        <f t="shared" ref="X42" si="18">SUM(W42)-18</f>
        <v>12</v>
      </c>
      <c r="Y42" s="86" t="s">
        <v>46</v>
      </c>
    </row>
    <row r="43" spans="1:25" s="66" customFormat="1" ht="11.1" customHeight="1">
      <c r="A43" s="79"/>
      <c r="B43" s="80">
        <v>40</v>
      </c>
      <c r="C43" s="81" t="s">
        <v>129</v>
      </c>
      <c r="D43" s="82">
        <v>3</v>
      </c>
      <c r="E43" s="83">
        <v>32</v>
      </c>
      <c r="F43" s="84">
        <v>2940</v>
      </c>
      <c r="G43" s="83">
        <v>24</v>
      </c>
      <c r="H43" s="92"/>
      <c r="I43" s="80">
        <v>40</v>
      </c>
      <c r="J43" s="81" t="s">
        <v>121</v>
      </c>
      <c r="K43" s="82">
        <v>9</v>
      </c>
      <c r="L43" s="83">
        <v>36.200000000000003</v>
      </c>
      <c r="M43" s="84">
        <v>8790</v>
      </c>
      <c r="N43" s="83">
        <v>1</v>
      </c>
      <c r="O43" s="92"/>
      <c r="P43" s="80">
        <v>40</v>
      </c>
      <c r="Q43" s="81" t="s">
        <v>127</v>
      </c>
      <c r="R43" s="82">
        <v>4</v>
      </c>
      <c r="S43" s="83">
        <v>32.5</v>
      </c>
      <c r="T43" s="84">
        <v>3820</v>
      </c>
      <c r="U43" s="83">
        <v>11</v>
      </c>
      <c r="V43" s="92"/>
      <c r="W43" s="85"/>
      <c r="X43" s="79"/>
      <c r="Y43" s="86"/>
    </row>
    <row r="44" spans="1:25" s="66" customFormat="1" ht="11.1" customHeight="1">
      <c r="A44" s="70">
        <v>21</v>
      </c>
      <c r="B44" s="71">
        <v>41</v>
      </c>
      <c r="C44" s="72" t="s">
        <v>156</v>
      </c>
      <c r="D44" s="73">
        <v>1</v>
      </c>
      <c r="E44" s="74">
        <v>26.8</v>
      </c>
      <c r="F44" s="75">
        <v>910</v>
      </c>
      <c r="G44" s="74">
        <v>39</v>
      </c>
      <c r="H44" s="93">
        <f>SUM(D44,D45)</f>
        <v>9</v>
      </c>
      <c r="I44" s="71">
        <v>41</v>
      </c>
      <c r="J44" s="72" t="s">
        <v>170</v>
      </c>
      <c r="K44" s="73">
        <v>2</v>
      </c>
      <c r="L44" s="74">
        <v>25.3</v>
      </c>
      <c r="M44" s="75">
        <v>1760</v>
      </c>
      <c r="N44" s="74">
        <v>27</v>
      </c>
      <c r="O44" s="93">
        <f>SUM(K44,K45)</f>
        <v>6</v>
      </c>
      <c r="P44" s="71">
        <v>41</v>
      </c>
      <c r="Q44" s="72" t="s">
        <v>106</v>
      </c>
      <c r="R44" s="73">
        <v>0</v>
      </c>
      <c r="S44" s="74"/>
      <c r="T44" s="75">
        <v>0</v>
      </c>
      <c r="U44" s="74">
        <v>46</v>
      </c>
      <c r="V44" s="93">
        <f>SUM(R44,R45)</f>
        <v>1</v>
      </c>
      <c r="W44" s="76">
        <f>SUM(H44,O44,V44)</f>
        <v>16</v>
      </c>
      <c r="X44" s="70">
        <f t="shared" ref="X44" si="19">SUM(W44)-18</f>
        <v>-2</v>
      </c>
      <c r="Y44" s="87" t="s">
        <v>46</v>
      </c>
    </row>
    <row r="45" spans="1:25" s="66" customFormat="1" ht="11.1" customHeight="1">
      <c r="A45" s="70"/>
      <c r="B45" s="71">
        <v>42</v>
      </c>
      <c r="C45" s="72" t="s">
        <v>119</v>
      </c>
      <c r="D45" s="73">
        <v>8</v>
      </c>
      <c r="E45" s="74">
        <v>28.5</v>
      </c>
      <c r="F45" s="75">
        <v>7280</v>
      </c>
      <c r="G45" s="74">
        <v>5</v>
      </c>
      <c r="H45" s="94"/>
      <c r="I45" s="71">
        <v>42</v>
      </c>
      <c r="J45" s="72" t="s">
        <v>142</v>
      </c>
      <c r="K45" s="73">
        <v>4</v>
      </c>
      <c r="L45" s="74">
        <v>33.299999999999997</v>
      </c>
      <c r="M45" s="75">
        <v>3790</v>
      </c>
      <c r="N45" s="74">
        <v>15</v>
      </c>
      <c r="O45" s="94"/>
      <c r="P45" s="71">
        <v>42</v>
      </c>
      <c r="Q45" s="72" t="s">
        <v>185</v>
      </c>
      <c r="R45" s="73">
        <v>1</v>
      </c>
      <c r="S45" s="74">
        <v>26</v>
      </c>
      <c r="T45" s="75">
        <v>880</v>
      </c>
      <c r="U45" s="74">
        <v>35</v>
      </c>
      <c r="V45" s="94"/>
      <c r="W45" s="76"/>
      <c r="X45" s="70"/>
      <c r="Y45" s="87"/>
    </row>
    <row r="46" spans="1:25" s="66" customFormat="1" ht="11.1" customHeight="1">
      <c r="A46" s="95">
        <v>22</v>
      </c>
      <c r="B46" s="96">
        <v>43</v>
      </c>
      <c r="C46" s="81" t="s">
        <v>102</v>
      </c>
      <c r="D46" s="82">
        <v>5</v>
      </c>
      <c r="E46" s="83">
        <v>33.799999999999997</v>
      </c>
      <c r="F46" s="84">
        <v>5060</v>
      </c>
      <c r="G46" s="83">
        <v>10</v>
      </c>
      <c r="H46" s="92">
        <f>SUM(D46,D47)</f>
        <v>7</v>
      </c>
      <c r="I46" s="96">
        <v>43</v>
      </c>
      <c r="J46" s="81" t="s">
        <v>171</v>
      </c>
      <c r="K46" s="82">
        <v>3</v>
      </c>
      <c r="L46" s="83">
        <v>26.6</v>
      </c>
      <c r="M46" s="84">
        <v>2730</v>
      </c>
      <c r="N46" s="83">
        <v>17</v>
      </c>
      <c r="O46" s="92">
        <f>SUM(K46,K47)</f>
        <v>4</v>
      </c>
      <c r="P46" s="96">
        <v>43</v>
      </c>
      <c r="Q46" s="81" t="s">
        <v>41</v>
      </c>
      <c r="R46" s="82">
        <v>1</v>
      </c>
      <c r="S46" s="83">
        <v>29.6</v>
      </c>
      <c r="T46" s="84">
        <v>1000</v>
      </c>
      <c r="U46" s="83">
        <v>34</v>
      </c>
      <c r="V46" s="92">
        <f>SUM(R46,R47)</f>
        <v>6</v>
      </c>
      <c r="W46" s="97">
        <f>SUM(H46,O46,V46)</f>
        <v>17</v>
      </c>
      <c r="X46" s="79">
        <f t="shared" ref="X46" si="20">SUM(W46)-18</f>
        <v>-1</v>
      </c>
      <c r="Y46" s="86" t="s">
        <v>46</v>
      </c>
    </row>
    <row r="47" spans="1:25" s="66" customFormat="1" ht="11.1" customHeight="1">
      <c r="A47" s="98"/>
      <c r="B47" s="96">
        <v>44</v>
      </c>
      <c r="C47" s="81" t="s">
        <v>105</v>
      </c>
      <c r="D47" s="82">
        <v>2</v>
      </c>
      <c r="E47" s="83">
        <v>29.7</v>
      </c>
      <c r="F47" s="84">
        <v>1910</v>
      </c>
      <c r="G47" s="83">
        <v>33</v>
      </c>
      <c r="H47" s="92"/>
      <c r="I47" s="96">
        <v>44</v>
      </c>
      <c r="J47" s="81" t="s">
        <v>83</v>
      </c>
      <c r="K47" s="82">
        <v>1</v>
      </c>
      <c r="L47" s="83">
        <v>27.2</v>
      </c>
      <c r="M47" s="84">
        <v>940</v>
      </c>
      <c r="N47" s="83">
        <v>34</v>
      </c>
      <c r="O47" s="92"/>
      <c r="P47" s="96">
        <v>44</v>
      </c>
      <c r="Q47" s="81" t="s">
        <v>32</v>
      </c>
      <c r="R47" s="82">
        <v>5</v>
      </c>
      <c r="S47" s="83">
        <v>35.1</v>
      </c>
      <c r="T47" s="84">
        <v>5270</v>
      </c>
      <c r="U47" s="83">
        <v>5</v>
      </c>
      <c r="V47" s="92"/>
      <c r="W47" s="99"/>
      <c r="X47" s="79"/>
      <c r="Y47" s="86"/>
    </row>
    <row r="48" spans="1:25" s="66" customFormat="1" ht="11.1" customHeight="1">
      <c r="A48" s="100">
        <v>23</v>
      </c>
      <c r="B48" s="71">
        <v>45</v>
      </c>
      <c r="C48" s="72" t="s">
        <v>157</v>
      </c>
      <c r="D48" s="73">
        <v>0</v>
      </c>
      <c r="E48" s="74"/>
      <c r="F48" s="75">
        <v>0</v>
      </c>
      <c r="G48" s="74">
        <v>46</v>
      </c>
      <c r="H48" s="90">
        <f>SUM(D48,D49)</f>
        <v>2</v>
      </c>
      <c r="I48" s="71">
        <v>45</v>
      </c>
      <c r="J48" s="72" t="s">
        <v>138</v>
      </c>
      <c r="K48" s="73">
        <v>0</v>
      </c>
      <c r="L48" s="74"/>
      <c r="M48" s="75">
        <v>0</v>
      </c>
      <c r="N48" s="74">
        <v>46</v>
      </c>
      <c r="O48" s="90">
        <f>SUM(K48,K49)</f>
        <v>2</v>
      </c>
      <c r="P48" s="71">
        <v>45</v>
      </c>
      <c r="Q48" s="72" t="s">
        <v>186</v>
      </c>
      <c r="R48" s="73">
        <v>3</v>
      </c>
      <c r="S48" s="74">
        <v>28.5</v>
      </c>
      <c r="T48" s="75">
        <v>2850</v>
      </c>
      <c r="U48" s="74">
        <v>19</v>
      </c>
      <c r="V48" s="90">
        <f>SUM(R48,R49)</f>
        <v>7</v>
      </c>
      <c r="W48" s="90">
        <f>SUM(H48,O48,V48)</f>
        <v>11</v>
      </c>
      <c r="X48" s="70">
        <f t="shared" ref="X48" si="21">SUM(W48)-18</f>
        <v>-7</v>
      </c>
      <c r="Y48" s="101" t="s">
        <v>52</v>
      </c>
    </row>
    <row r="49" spans="1:25" s="66" customFormat="1" ht="11.1" customHeight="1">
      <c r="A49" s="102"/>
      <c r="B49" s="71">
        <v>46</v>
      </c>
      <c r="C49" s="72" t="s">
        <v>126</v>
      </c>
      <c r="D49" s="73">
        <v>2</v>
      </c>
      <c r="E49" s="74">
        <v>28.1</v>
      </c>
      <c r="F49" s="75">
        <v>1880</v>
      </c>
      <c r="G49" s="74">
        <v>34</v>
      </c>
      <c r="H49" s="91"/>
      <c r="I49" s="71">
        <v>46</v>
      </c>
      <c r="J49" s="72" t="s">
        <v>92</v>
      </c>
      <c r="K49" s="73">
        <v>2</v>
      </c>
      <c r="L49" s="74">
        <v>35.1</v>
      </c>
      <c r="M49" s="75">
        <v>2210</v>
      </c>
      <c r="N49" s="74">
        <v>19</v>
      </c>
      <c r="O49" s="91"/>
      <c r="P49" s="71">
        <v>46</v>
      </c>
      <c r="Q49" s="72" t="s">
        <v>101</v>
      </c>
      <c r="R49" s="73">
        <v>4</v>
      </c>
      <c r="S49" s="74">
        <v>37.200000000000003</v>
      </c>
      <c r="T49" s="75">
        <v>4420</v>
      </c>
      <c r="U49" s="74">
        <v>10</v>
      </c>
      <c r="V49" s="91"/>
      <c r="W49" s="91"/>
      <c r="X49" s="70"/>
      <c r="Y49" s="103" t="s">
        <v>51</v>
      </c>
    </row>
    <row r="50" spans="1:25" s="66" customFormat="1" ht="11.1" customHeight="1">
      <c r="A50" s="104" t="s">
        <v>33</v>
      </c>
      <c r="B50" s="105" t="s">
        <v>0</v>
      </c>
      <c r="C50" s="105"/>
      <c r="D50" s="105"/>
      <c r="E50" s="105"/>
      <c r="F50" s="105"/>
      <c r="G50" s="105"/>
      <c r="H50" s="105"/>
      <c r="I50" s="106" t="s">
        <v>1</v>
      </c>
      <c r="J50" s="106"/>
      <c r="K50" s="106"/>
      <c r="L50" s="106"/>
      <c r="M50" s="106"/>
      <c r="N50" s="106"/>
      <c r="O50" s="106"/>
      <c r="P50" s="107" t="s">
        <v>2</v>
      </c>
      <c r="Q50" s="107"/>
      <c r="R50" s="107"/>
      <c r="S50" s="107"/>
      <c r="T50" s="107"/>
      <c r="U50" s="107"/>
      <c r="V50" s="107"/>
      <c r="W50" s="108" t="s">
        <v>14</v>
      </c>
      <c r="X50" s="108" t="s">
        <v>23</v>
      </c>
      <c r="Y50" s="109"/>
    </row>
    <row r="51" spans="1:25" s="66" customFormat="1" ht="11.1" customHeight="1">
      <c r="A51" s="110">
        <v>2024</v>
      </c>
      <c r="B51" s="105" t="s">
        <v>3</v>
      </c>
      <c r="C51" s="105"/>
      <c r="D51" s="105"/>
      <c r="E51" s="105"/>
      <c r="F51" s="105"/>
      <c r="G51" s="105"/>
      <c r="H51" s="105"/>
      <c r="I51" s="106" t="s">
        <v>3</v>
      </c>
      <c r="J51" s="106"/>
      <c r="K51" s="106"/>
      <c r="L51" s="106"/>
      <c r="M51" s="106"/>
      <c r="N51" s="106"/>
      <c r="O51" s="106"/>
      <c r="P51" s="107" t="s">
        <v>3</v>
      </c>
      <c r="Q51" s="107"/>
      <c r="R51" s="107"/>
      <c r="S51" s="107"/>
      <c r="T51" s="107"/>
      <c r="U51" s="107"/>
      <c r="V51" s="107"/>
      <c r="W51" s="111" t="s">
        <v>15</v>
      </c>
      <c r="X51" s="112" t="s">
        <v>16</v>
      </c>
      <c r="Y51" s="109"/>
    </row>
    <row r="52" spans="1:25" s="66" customFormat="1" ht="11.1" customHeight="1">
      <c r="A52" s="104" t="s">
        <v>11</v>
      </c>
      <c r="B52" s="113">
        <f>SUM(H4:H49)</f>
        <v>162</v>
      </c>
      <c r="C52" s="113"/>
      <c r="D52" s="113"/>
      <c r="E52" s="113"/>
      <c r="F52" s="113"/>
      <c r="G52" s="113"/>
      <c r="H52" s="113"/>
      <c r="I52" s="114">
        <f>SUM(O4:O49)</f>
        <v>124</v>
      </c>
      <c r="J52" s="114"/>
      <c r="K52" s="114"/>
      <c r="L52" s="114"/>
      <c r="M52" s="114"/>
      <c r="N52" s="114"/>
      <c r="O52" s="114"/>
      <c r="P52" s="115">
        <f>SUM(V4:V49)</f>
        <v>119</v>
      </c>
      <c r="Q52" s="115"/>
      <c r="R52" s="115"/>
      <c r="S52" s="115"/>
      <c r="T52" s="115"/>
      <c r="U52" s="115"/>
      <c r="V52" s="115"/>
      <c r="W52" s="116">
        <f>SUM(W4:W49)</f>
        <v>405</v>
      </c>
      <c r="X52" s="117">
        <f>SUM(W4:W49)/23</f>
        <v>17.608695652173914</v>
      </c>
      <c r="Y52" s="109"/>
    </row>
    <row r="53" spans="1:25" s="66" customFormat="1" ht="11.1" customHeight="1">
      <c r="A53" s="110" t="s">
        <v>19</v>
      </c>
      <c r="B53" s="118" t="s">
        <v>4</v>
      </c>
      <c r="C53" s="118"/>
      <c r="D53" s="118"/>
      <c r="E53" s="118"/>
      <c r="F53" s="118"/>
      <c r="G53" s="118"/>
      <c r="H53" s="119">
        <f>SUM(H4:H49)/23</f>
        <v>7.0434782608695654</v>
      </c>
      <c r="I53" s="118" t="s">
        <v>4</v>
      </c>
      <c r="J53" s="118"/>
      <c r="K53" s="118"/>
      <c r="L53" s="118"/>
      <c r="M53" s="118"/>
      <c r="N53" s="118"/>
      <c r="O53" s="119">
        <f>SUM(O4:O49)/23</f>
        <v>5.3913043478260869</v>
      </c>
      <c r="P53" s="118" t="s">
        <v>4</v>
      </c>
      <c r="Q53" s="118"/>
      <c r="R53" s="118"/>
      <c r="S53" s="118"/>
      <c r="T53" s="118"/>
      <c r="U53" s="118"/>
      <c r="V53" s="119">
        <f>SUM(V4:V49)/23</f>
        <v>5.1739130434782608</v>
      </c>
      <c r="W53" s="120"/>
      <c r="X53" s="117"/>
      <c r="Y53" s="109"/>
    </row>
    <row r="54" spans="1:25" s="66" customFormat="1" ht="10.199999999999999">
      <c r="A54" s="121" t="s">
        <v>54</v>
      </c>
      <c r="B54" s="121"/>
      <c r="C54" s="121"/>
      <c r="D54" s="109"/>
      <c r="E54" s="122">
        <f>SUM(E4:E49)/40</f>
        <v>31.884999999999998</v>
      </c>
      <c r="F54" s="109"/>
      <c r="G54" s="109"/>
      <c r="H54" s="109"/>
      <c r="I54" s="109"/>
      <c r="K54" s="109"/>
      <c r="L54" s="122">
        <f>SUM(L4:L49)/36</f>
        <v>30.319444444444443</v>
      </c>
      <c r="M54" s="109"/>
      <c r="N54" s="109"/>
      <c r="O54" s="109"/>
      <c r="P54" s="109"/>
      <c r="Q54" s="109"/>
      <c r="R54" s="109"/>
      <c r="S54" s="122">
        <f>SUM(S4:S49)/37</f>
        <v>31.591891891891894</v>
      </c>
      <c r="T54" s="109"/>
      <c r="U54" s="109"/>
      <c r="V54" s="109"/>
      <c r="W54" s="109"/>
      <c r="X54" s="16">
        <f>SUM(E54,L54,S54)/3</f>
        <v>31.265445445445447</v>
      </c>
      <c r="Y54" s="109"/>
    </row>
    <row r="55" spans="1:25" ht="13.2">
      <c r="A55" s="44" t="s">
        <v>56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s="66" customFormat="1" ht="10.199999999999999">
      <c r="A56" s="62" t="s">
        <v>5</v>
      </c>
      <c r="B56" s="63" t="s">
        <v>43</v>
      </c>
      <c r="C56" s="63"/>
      <c r="D56" s="63"/>
      <c r="E56" s="63"/>
      <c r="F56" s="63"/>
      <c r="G56" s="63"/>
      <c r="H56" s="63"/>
      <c r="I56" s="63" t="s">
        <v>44</v>
      </c>
      <c r="J56" s="63"/>
      <c r="K56" s="63"/>
      <c r="L56" s="63"/>
      <c r="M56" s="63"/>
      <c r="N56" s="63"/>
      <c r="O56" s="63"/>
      <c r="P56" s="63" t="s">
        <v>57</v>
      </c>
      <c r="Q56" s="63"/>
      <c r="R56" s="63"/>
      <c r="S56" s="63"/>
      <c r="T56" s="63"/>
      <c r="U56" s="63"/>
      <c r="V56" s="63"/>
      <c r="W56" s="62" t="s">
        <v>14</v>
      </c>
      <c r="X56" s="64" t="s">
        <v>17</v>
      </c>
      <c r="Y56" s="65" t="s">
        <v>47</v>
      </c>
    </row>
    <row r="57" spans="1:25" s="66" customFormat="1" ht="10.199999999999999">
      <c r="A57" s="67" t="s">
        <v>12</v>
      </c>
      <c r="B57" s="62" t="s">
        <v>13</v>
      </c>
      <c r="C57" s="62" t="s">
        <v>10</v>
      </c>
      <c r="D57" s="62" t="s">
        <v>8</v>
      </c>
      <c r="E57" s="62" t="s">
        <v>6</v>
      </c>
      <c r="F57" s="62" t="s">
        <v>7</v>
      </c>
      <c r="G57" s="62" t="s">
        <v>9</v>
      </c>
      <c r="H57" s="62" t="s">
        <v>8</v>
      </c>
      <c r="I57" s="62" t="s">
        <v>13</v>
      </c>
      <c r="J57" s="62" t="s">
        <v>10</v>
      </c>
      <c r="K57" s="62" t="s">
        <v>8</v>
      </c>
      <c r="L57" s="62" t="s">
        <v>6</v>
      </c>
      <c r="M57" s="62" t="s">
        <v>7</v>
      </c>
      <c r="N57" s="62" t="s">
        <v>9</v>
      </c>
      <c r="O57" s="62" t="s">
        <v>8</v>
      </c>
      <c r="P57" s="62" t="s">
        <v>13</v>
      </c>
      <c r="Q57" s="62" t="s">
        <v>10</v>
      </c>
      <c r="R57" s="62" t="s">
        <v>8</v>
      </c>
      <c r="S57" s="62" t="s">
        <v>6</v>
      </c>
      <c r="T57" s="62" t="s">
        <v>7</v>
      </c>
      <c r="U57" s="62" t="s">
        <v>9</v>
      </c>
      <c r="V57" s="62" t="s">
        <v>8</v>
      </c>
      <c r="W57" s="62" t="s">
        <v>8</v>
      </c>
      <c r="X57" s="68" t="s">
        <v>18</v>
      </c>
      <c r="Y57" s="69" t="s">
        <v>48</v>
      </c>
    </row>
    <row r="58" spans="1:25" s="66" customFormat="1" ht="10.199999999999999">
      <c r="A58" s="70">
        <v>1</v>
      </c>
      <c r="B58" s="71">
        <v>1</v>
      </c>
      <c r="C58" s="72" t="s">
        <v>173</v>
      </c>
      <c r="D58" s="73">
        <v>4</v>
      </c>
      <c r="E58" s="74">
        <v>32.200000000000003</v>
      </c>
      <c r="F58" s="75">
        <v>3940</v>
      </c>
      <c r="G58" s="74">
        <v>27</v>
      </c>
      <c r="H58" s="76">
        <f>SUM(D58,D59)</f>
        <v>7</v>
      </c>
      <c r="I58" s="71">
        <v>1</v>
      </c>
      <c r="J58" s="72" t="s">
        <v>151</v>
      </c>
      <c r="K58" s="73">
        <v>2</v>
      </c>
      <c r="L58" s="74">
        <v>30.5</v>
      </c>
      <c r="M58" s="75">
        <v>1970</v>
      </c>
      <c r="N58" s="74">
        <v>35</v>
      </c>
      <c r="O58" s="76">
        <f>SUM(K58,K59)</f>
        <v>7</v>
      </c>
      <c r="P58" s="71">
        <v>1</v>
      </c>
      <c r="Q58" s="72" t="s">
        <v>149</v>
      </c>
      <c r="R58" s="73">
        <v>3</v>
      </c>
      <c r="S58" s="74">
        <v>30.6</v>
      </c>
      <c r="T58" s="75">
        <v>2880</v>
      </c>
      <c r="U58" s="74">
        <v>26</v>
      </c>
      <c r="V58" s="76">
        <f>SUM(R58,R59)</f>
        <v>6</v>
      </c>
      <c r="W58" s="76">
        <f>SUM(H58,O58,V58)</f>
        <v>20</v>
      </c>
      <c r="X58" s="70">
        <f>SUM(W58)-25</f>
        <v>-5</v>
      </c>
      <c r="Y58" s="101" t="s">
        <v>58</v>
      </c>
    </row>
    <row r="59" spans="1:25" s="66" customFormat="1" ht="10.199999999999999">
      <c r="A59" s="70"/>
      <c r="B59" s="71">
        <v>2</v>
      </c>
      <c r="C59" s="72" t="s">
        <v>84</v>
      </c>
      <c r="D59" s="73">
        <v>3</v>
      </c>
      <c r="E59" s="74">
        <v>36</v>
      </c>
      <c r="F59" s="75">
        <v>3120</v>
      </c>
      <c r="G59" s="74">
        <v>31</v>
      </c>
      <c r="H59" s="76"/>
      <c r="I59" s="71">
        <v>2</v>
      </c>
      <c r="J59" s="72" t="s">
        <v>82</v>
      </c>
      <c r="K59" s="73">
        <v>5</v>
      </c>
      <c r="L59" s="74">
        <v>36.5</v>
      </c>
      <c r="M59" s="75">
        <v>5330</v>
      </c>
      <c r="N59" s="74">
        <v>9</v>
      </c>
      <c r="O59" s="76"/>
      <c r="P59" s="71">
        <v>2</v>
      </c>
      <c r="Q59" s="72" t="s">
        <v>88</v>
      </c>
      <c r="R59" s="73">
        <v>3</v>
      </c>
      <c r="S59" s="74">
        <v>36.1</v>
      </c>
      <c r="T59" s="75">
        <v>3210</v>
      </c>
      <c r="U59" s="74">
        <v>23</v>
      </c>
      <c r="V59" s="76"/>
      <c r="W59" s="76"/>
      <c r="X59" s="70"/>
      <c r="Y59" s="103" t="s">
        <v>59</v>
      </c>
    </row>
    <row r="60" spans="1:25" s="66" customFormat="1" ht="10.199999999999999">
      <c r="A60" s="79">
        <v>2</v>
      </c>
      <c r="B60" s="80">
        <v>3</v>
      </c>
      <c r="C60" s="81" t="s">
        <v>174</v>
      </c>
      <c r="D60" s="82">
        <v>5</v>
      </c>
      <c r="E60" s="83">
        <v>32</v>
      </c>
      <c r="F60" s="84">
        <v>4760</v>
      </c>
      <c r="G60" s="83">
        <v>19</v>
      </c>
      <c r="H60" s="85">
        <f>SUM(D60,D61)</f>
        <v>11</v>
      </c>
      <c r="I60" s="80">
        <v>3</v>
      </c>
      <c r="J60" s="81" t="s">
        <v>34</v>
      </c>
      <c r="K60" s="82">
        <v>3</v>
      </c>
      <c r="L60" s="83">
        <v>29</v>
      </c>
      <c r="M60" s="84">
        <v>2760</v>
      </c>
      <c r="N60" s="83">
        <v>27</v>
      </c>
      <c r="O60" s="85">
        <f>SUM(K60,K61)</f>
        <v>13</v>
      </c>
      <c r="P60" s="80">
        <v>3</v>
      </c>
      <c r="Q60" s="81" t="s">
        <v>22</v>
      </c>
      <c r="R60" s="82">
        <v>4</v>
      </c>
      <c r="S60" s="83">
        <v>31.1</v>
      </c>
      <c r="T60" s="84">
        <v>3910</v>
      </c>
      <c r="U60" s="83">
        <v>22</v>
      </c>
      <c r="V60" s="85">
        <f>SUM(R60,R61)</f>
        <v>6</v>
      </c>
      <c r="W60" s="85">
        <f>SUM(H60,O60,V60)</f>
        <v>30</v>
      </c>
      <c r="X60" s="79">
        <f t="shared" ref="X60" si="22">SUM(W60)-25</f>
        <v>5</v>
      </c>
      <c r="Y60" s="86" t="s">
        <v>46</v>
      </c>
    </row>
    <row r="61" spans="1:25" s="66" customFormat="1" ht="10.199999999999999">
      <c r="A61" s="79"/>
      <c r="B61" s="80">
        <v>4</v>
      </c>
      <c r="C61" s="81" t="s">
        <v>114</v>
      </c>
      <c r="D61" s="82">
        <v>6</v>
      </c>
      <c r="E61" s="83">
        <v>32.5</v>
      </c>
      <c r="F61" s="84">
        <v>6150</v>
      </c>
      <c r="G61" s="83">
        <v>14</v>
      </c>
      <c r="H61" s="85"/>
      <c r="I61" s="80">
        <v>4</v>
      </c>
      <c r="J61" s="81" t="s">
        <v>135</v>
      </c>
      <c r="K61" s="82">
        <v>10</v>
      </c>
      <c r="L61" s="83">
        <v>34.1</v>
      </c>
      <c r="M61" s="84">
        <v>9940</v>
      </c>
      <c r="N61" s="83">
        <v>3</v>
      </c>
      <c r="O61" s="85"/>
      <c r="P61" s="80">
        <v>4</v>
      </c>
      <c r="Q61" s="81" t="s">
        <v>79</v>
      </c>
      <c r="R61" s="82">
        <v>2</v>
      </c>
      <c r="S61" s="83">
        <v>29.7</v>
      </c>
      <c r="T61" s="84">
        <v>1970</v>
      </c>
      <c r="U61" s="83">
        <v>32</v>
      </c>
      <c r="V61" s="85"/>
      <c r="W61" s="85"/>
      <c r="X61" s="79"/>
      <c r="Y61" s="86"/>
    </row>
    <row r="62" spans="1:25" s="66" customFormat="1" ht="10.199999999999999">
      <c r="A62" s="70">
        <v>3</v>
      </c>
      <c r="B62" s="71">
        <v>5</v>
      </c>
      <c r="C62" s="72" t="s">
        <v>127</v>
      </c>
      <c r="D62" s="73">
        <v>2</v>
      </c>
      <c r="E62" s="74">
        <v>27.9</v>
      </c>
      <c r="F62" s="75">
        <v>1850</v>
      </c>
      <c r="G62" s="74">
        <v>40</v>
      </c>
      <c r="H62" s="76">
        <f>SUM(D62,D63)</f>
        <v>5</v>
      </c>
      <c r="I62" s="71">
        <v>5</v>
      </c>
      <c r="J62" s="72" t="s">
        <v>107</v>
      </c>
      <c r="K62" s="73">
        <v>3</v>
      </c>
      <c r="L62" s="74">
        <v>35.5</v>
      </c>
      <c r="M62" s="75">
        <v>3180</v>
      </c>
      <c r="N62" s="74">
        <v>24</v>
      </c>
      <c r="O62" s="76">
        <f>SUM(K62,K63)</f>
        <v>14</v>
      </c>
      <c r="P62" s="71">
        <v>5</v>
      </c>
      <c r="Q62" s="72" t="s">
        <v>89</v>
      </c>
      <c r="R62" s="73">
        <v>12</v>
      </c>
      <c r="S62" s="74">
        <v>37</v>
      </c>
      <c r="T62" s="75">
        <v>12120</v>
      </c>
      <c r="U62" s="74">
        <v>3</v>
      </c>
      <c r="V62" s="76">
        <f>SUM(R62,R63)</f>
        <v>21</v>
      </c>
      <c r="W62" s="76">
        <f>SUM(H62,O62,V62)</f>
        <v>40</v>
      </c>
      <c r="X62" s="70">
        <f t="shared" ref="X62" si="23">SUM(W62)-25</f>
        <v>15</v>
      </c>
      <c r="Y62" s="87" t="s">
        <v>46</v>
      </c>
    </row>
    <row r="63" spans="1:25" s="66" customFormat="1" ht="10.199999999999999">
      <c r="A63" s="70"/>
      <c r="B63" s="71">
        <v>6</v>
      </c>
      <c r="C63" s="72" t="s">
        <v>77</v>
      </c>
      <c r="D63" s="73">
        <v>3</v>
      </c>
      <c r="E63" s="74">
        <v>28.1</v>
      </c>
      <c r="F63" s="75">
        <v>2760</v>
      </c>
      <c r="G63" s="74">
        <v>33</v>
      </c>
      <c r="H63" s="76"/>
      <c r="I63" s="71">
        <v>6</v>
      </c>
      <c r="J63" s="72" t="s">
        <v>111</v>
      </c>
      <c r="K63" s="73">
        <v>11</v>
      </c>
      <c r="L63" s="74">
        <v>37.5</v>
      </c>
      <c r="M63" s="75">
        <v>11210</v>
      </c>
      <c r="N63" s="74">
        <v>2</v>
      </c>
      <c r="O63" s="76"/>
      <c r="P63" s="71">
        <v>6</v>
      </c>
      <c r="Q63" s="72" t="s">
        <v>103</v>
      </c>
      <c r="R63" s="73">
        <v>9</v>
      </c>
      <c r="S63" s="74">
        <v>36.5</v>
      </c>
      <c r="T63" s="75">
        <v>8670</v>
      </c>
      <c r="U63" s="74">
        <v>6</v>
      </c>
      <c r="V63" s="76"/>
      <c r="W63" s="76"/>
      <c r="X63" s="70"/>
      <c r="Y63" s="87"/>
    </row>
    <row r="64" spans="1:25" s="66" customFormat="1" ht="10.199999999999999">
      <c r="A64" s="79">
        <v>4</v>
      </c>
      <c r="B64" s="80">
        <v>7</v>
      </c>
      <c r="C64" s="81" t="s">
        <v>83</v>
      </c>
      <c r="D64" s="82">
        <v>2</v>
      </c>
      <c r="E64" s="83">
        <v>28.1</v>
      </c>
      <c r="F64" s="84">
        <v>1850</v>
      </c>
      <c r="G64" s="83">
        <v>39</v>
      </c>
      <c r="H64" s="88">
        <f>SUM(D64,D65)</f>
        <v>9</v>
      </c>
      <c r="I64" s="80">
        <v>7</v>
      </c>
      <c r="J64" s="81" t="s">
        <v>72</v>
      </c>
      <c r="K64" s="82">
        <v>3</v>
      </c>
      <c r="L64" s="83">
        <v>27.9</v>
      </c>
      <c r="M64" s="84">
        <v>2760</v>
      </c>
      <c r="N64" s="83">
        <v>29</v>
      </c>
      <c r="O64" s="88">
        <f>SUM(K64,K65)</f>
        <v>13</v>
      </c>
      <c r="P64" s="80">
        <v>7</v>
      </c>
      <c r="Q64" s="81" t="s">
        <v>157</v>
      </c>
      <c r="R64" s="82">
        <v>0</v>
      </c>
      <c r="S64" s="83"/>
      <c r="T64" s="84">
        <v>0</v>
      </c>
      <c r="U64" s="83">
        <v>46</v>
      </c>
      <c r="V64" s="85">
        <f>SUM(R64,R65)</f>
        <v>4</v>
      </c>
      <c r="W64" s="85">
        <f>SUM(H64,O64,V64)</f>
        <v>26</v>
      </c>
      <c r="X64" s="79">
        <f t="shared" ref="X64" si="24">SUM(W64)-25</f>
        <v>1</v>
      </c>
      <c r="Y64" s="86" t="s">
        <v>46</v>
      </c>
    </row>
    <row r="65" spans="1:25" s="66" customFormat="1" ht="10.199999999999999">
      <c r="A65" s="79"/>
      <c r="B65" s="80">
        <v>8</v>
      </c>
      <c r="C65" s="81" t="s">
        <v>167</v>
      </c>
      <c r="D65" s="82">
        <v>7</v>
      </c>
      <c r="E65" s="83">
        <v>34</v>
      </c>
      <c r="F65" s="84">
        <v>7000</v>
      </c>
      <c r="G65" s="83">
        <v>9</v>
      </c>
      <c r="H65" s="89"/>
      <c r="I65" s="80">
        <v>8</v>
      </c>
      <c r="J65" s="81" t="s">
        <v>136</v>
      </c>
      <c r="K65" s="82">
        <v>10</v>
      </c>
      <c r="L65" s="83">
        <v>34.5</v>
      </c>
      <c r="M65" s="84">
        <v>9820</v>
      </c>
      <c r="N65" s="83">
        <v>4</v>
      </c>
      <c r="O65" s="89"/>
      <c r="P65" s="80">
        <v>8</v>
      </c>
      <c r="Q65" s="81" t="s">
        <v>36</v>
      </c>
      <c r="R65" s="82">
        <v>4</v>
      </c>
      <c r="S65" s="83">
        <v>35.1</v>
      </c>
      <c r="T65" s="84">
        <v>4060</v>
      </c>
      <c r="U65" s="83">
        <v>21</v>
      </c>
      <c r="V65" s="85"/>
      <c r="W65" s="85"/>
      <c r="X65" s="79"/>
      <c r="Y65" s="86"/>
    </row>
    <row r="66" spans="1:25" s="66" customFormat="1" ht="10.199999999999999">
      <c r="A66" s="70">
        <v>5</v>
      </c>
      <c r="B66" s="71">
        <v>9</v>
      </c>
      <c r="C66" s="72" t="s">
        <v>113</v>
      </c>
      <c r="D66" s="73">
        <v>8</v>
      </c>
      <c r="E66" s="74">
        <v>31.5</v>
      </c>
      <c r="F66" s="75">
        <v>7790</v>
      </c>
      <c r="G66" s="74">
        <v>8</v>
      </c>
      <c r="H66" s="76">
        <f>SUM(D66,D67)</f>
        <v>13</v>
      </c>
      <c r="I66" s="71">
        <v>9</v>
      </c>
      <c r="J66" s="72" t="s">
        <v>25</v>
      </c>
      <c r="K66" s="73">
        <v>4</v>
      </c>
      <c r="L66" s="74">
        <v>32.299999999999997</v>
      </c>
      <c r="M66" s="75">
        <v>3970</v>
      </c>
      <c r="N66" s="74">
        <v>19</v>
      </c>
      <c r="O66" s="90">
        <f>SUM(K66,K67)</f>
        <v>9</v>
      </c>
      <c r="P66" s="71">
        <v>9</v>
      </c>
      <c r="Q66" s="72" t="s">
        <v>117</v>
      </c>
      <c r="R66" s="73">
        <v>3</v>
      </c>
      <c r="S66" s="74">
        <v>30.5</v>
      </c>
      <c r="T66" s="75">
        <v>2970</v>
      </c>
      <c r="U66" s="74">
        <v>25</v>
      </c>
      <c r="V66" s="76">
        <f>SUM(R66,R67)</f>
        <v>5</v>
      </c>
      <c r="W66" s="76">
        <f>SUM(H66,O66,V66)</f>
        <v>27</v>
      </c>
      <c r="X66" s="70">
        <f t="shared" ref="X66" si="25">SUM(W66)-25</f>
        <v>2</v>
      </c>
      <c r="Y66" s="87" t="s">
        <v>46</v>
      </c>
    </row>
    <row r="67" spans="1:25" s="66" customFormat="1" ht="10.199999999999999">
      <c r="A67" s="70"/>
      <c r="B67" s="71">
        <v>10</v>
      </c>
      <c r="C67" s="72" t="s">
        <v>94</v>
      </c>
      <c r="D67" s="73">
        <v>5</v>
      </c>
      <c r="E67" s="74">
        <v>34.1</v>
      </c>
      <c r="F67" s="75">
        <v>5120</v>
      </c>
      <c r="G67" s="74">
        <v>17</v>
      </c>
      <c r="H67" s="76"/>
      <c r="I67" s="71">
        <v>10</v>
      </c>
      <c r="J67" s="72" t="s">
        <v>182</v>
      </c>
      <c r="K67" s="73">
        <v>5</v>
      </c>
      <c r="L67" s="74">
        <v>27.3</v>
      </c>
      <c r="M67" s="75">
        <v>4460</v>
      </c>
      <c r="N67" s="74">
        <v>12</v>
      </c>
      <c r="O67" s="91"/>
      <c r="P67" s="71">
        <v>10</v>
      </c>
      <c r="Q67" s="72" t="s">
        <v>163</v>
      </c>
      <c r="R67" s="73">
        <v>2</v>
      </c>
      <c r="S67" s="74">
        <v>29.5</v>
      </c>
      <c r="T67" s="75">
        <v>1880</v>
      </c>
      <c r="U67" s="74">
        <v>33</v>
      </c>
      <c r="V67" s="76"/>
      <c r="W67" s="76"/>
      <c r="X67" s="70"/>
      <c r="Y67" s="87"/>
    </row>
    <row r="68" spans="1:25" s="66" customFormat="1" ht="10.199999999999999">
      <c r="A68" s="79">
        <v>6</v>
      </c>
      <c r="B68" s="80">
        <v>11</v>
      </c>
      <c r="C68" s="81" t="s">
        <v>170</v>
      </c>
      <c r="D68" s="82">
        <v>2</v>
      </c>
      <c r="E68" s="83">
        <v>37.4</v>
      </c>
      <c r="F68" s="84">
        <v>2120</v>
      </c>
      <c r="G68" s="83">
        <v>37</v>
      </c>
      <c r="H68" s="85">
        <f>SUM(D68,D69)</f>
        <v>3</v>
      </c>
      <c r="I68" s="80">
        <v>11</v>
      </c>
      <c r="J68" s="81" t="s">
        <v>185</v>
      </c>
      <c r="K68" s="82">
        <v>3</v>
      </c>
      <c r="L68" s="83">
        <v>28.6</v>
      </c>
      <c r="M68" s="84">
        <v>2760</v>
      </c>
      <c r="N68" s="83">
        <v>28</v>
      </c>
      <c r="O68" s="88">
        <f>SUM(K68,K69)</f>
        <v>7</v>
      </c>
      <c r="P68" s="80">
        <v>11</v>
      </c>
      <c r="Q68" s="81" t="s">
        <v>144</v>
      </c>
      <c r="R68" s="82">
        <v>1</v>
      </c>
      <c r="S68" s="83">
        <v>27.6</v>
      </c>
      <c r="T68" s="84">
        <v>940</v>
      </c>
      <c r="U68" s="83">
        <v>38</v>
      </c>
      <c r="V68" s="85">
        <f>SUM(R68,R69)</f>
        <v>6</v>
      </c>
      <c r="W68" s="85">
        <f>SUM(H68,O68,V68)</f>
        <v>16</v>
      </c>
      <c r="X68" s="79">
        <f t="shared" ref="X68" si="26">SUM(W68)-25</f>
        <v>-9</v>
      </c>
      <c r="Y68" s="86" t="s">
        <v>46</v>
      </c>
    </row>
    <row r="69" spans="1:25" s="66" customFormat="1" ht="10.199999999999999">
      <c r="A69" s="79"/>
      <c r="B69" s="80">
        <v>12</v>
      </c>
      <c r="C69" s="81" t="s">
        <v>115</v>
      </c>
      <c r="D69" s="82">
        <v>1</v>
      </c>
      <c r="E69" s="83">
        <v>28.5</v>
      </c>
      <c r="F69" s="84">
        <v>970</v>
      </c>
      <c r="G69" s="83">
        <v>43</v>
      </c>
      <c r="H69" s="85"/>
      <c r="I69" s="80">
        <v>12</v>
      </c>
      <c r="J69" s="81" t="s">
        <v>32</v>
      </c>
      <c r="K69" s="82">
        <v>4</v>
      </c>
      <c r="L69" s="83">
        <v>34.9</v>
      </c>
      <c r="M69" s="84">
        <v>4000</v>
      </c>
      <c r="N69" s="83">
        <v>17</v>
      </c>
      <c r="O69" s="89"/>
      <c r="P69" s="80">
        <v>12</v>
      </c>
      <c r="Q69" s="81" t="s">
        <v>74</v>
      </c>
      <c r="R69" s="82">
        <v>5</v>
      </c>
      <c r="S69" s="83">
        <v>33.1</v>
      </c>
      <c r="T69" s="84">
        <v>4880</v>
      </c>
      <c r="U69" s="83">
        <v>18</v>
      </c>
      <c r="V69" s="85"/>
      <c r="W69" s="85"/>
      <c r="X69" s="79"/>
      <c r="Y69" s="86"/>
    </row>
    <row r="70" spans="1:25" s="66" customFormat="1" ht="10.199999999999999">
      <c r="A70" s="70">
        <v>7</v>
      </c>
      <c r="B70" s="71">
        <v>13</v>
      </c>
      <c r="C70" s="72" t="s">
        <v>169</v>
      </c>
      <c r="D70" s="73">
        <v>1</v>
      </c>
      <c r="E70" s="74">
        <v>26</v>
      </c>
      <c r="F70" s="75">
        <v>880</v>
      </c>
      <c r="G70" s="74">
        <v>45</v>
      </c>
      <c r="H70" s="76">
        <f>SUM(D70,D71)</f>
        <v>4</v>
      </c>
      <c r="I70" s="71">
        <v>13</v>
      </c>
      <c r="J70" s="72" t="s">
        <v>118</v>
      </c>
      <c r="K70" s="73">
        <v>0</v>
      </c>
      <c r="L70" s="74"/>
      <c r="M70" s="75">
        <v>0</v>
      </c>
      <c r="N70" s="74">
        <v>46</v>
      </c>
      <c r="O70" s="90">
        <f>SUM(K70,K71)</f>
        <v>2</v>
      </c>
      <c r="P70" s="71">
        <v>13</v>
      </c>
      <c r="Q70" s="72" t="s">
        <v>91</v>
      </c>
      <c r="R70" s="73">
        <v>0</v>
      </c>
      <c r="S70" s="74"/>
      <c r="T70" s="75">
        <v>0</v>
      </c>
      <c r="U70" s="74">
        <v>46</v>
      </c>
      <c r="V70" s="76">
        <f>SUM(R70,R71)</f>
        <v>1</v>
      </c>
      <c r="W70" s="76">
        <f>SUM(H70,O70,V70)</f>
        <v>7</v>
      </c>
      <c r="X70" s="70">
        <f t="shared" ref="X70" si="27">SUM(W70)-25</f>
        <v>-18</v>
      </c>
      <c r="Y70" s="87" t="s">
        <v>46</v>
      </c>
    </row>
    <row r="71" spans="1:25" s="66" customFormat="1" ht="10.199999999999999">
      <c r="A71" s="70"/>
      <c r="B71" s="71">
        <v>14</v>
      </c>
      <c r="C71" s="72" t="s">
        <v>166</v>
      </c>
      <c r="D71" s="73">
        <v>3</v>
      </c>
      <c r="E71" s="74">
        <v>29</v>
      </c>
      <c r="F71" s="75">
        <v>2790</v>
      </c>
      <c r="G71" s="74">
        <v>32</v>
      </c>
      <c r="H71" s="76"/>
      <c r="I71" s="71">
        <v>14</v>
      </c>
      <c r="J71" s="72" t="s">
        <v>27</v>
      </c>
      <c r="K71" s="73">
        <v>2</v>
      </c>
      <c r="L71" s="74">
        <v>29.5</v>
      </c>
      <c r="M71" s="75">
        <v>1910</v>
      </c>
      <c r="N71" s="74">
        <v>36</v>
      </c>
      <c r="O71" s="91"/>
      <c r="P71" s="71">
        <v>14</v>
      </c>
      <c r="Q71" s="72" t="s">
        <v>126</v>
      </c>
      <c r="R71" s="73">
        <v>1</v>
      </c>
      <c r="S71" s="74">
        <v>29.2</v>
      </c>
      <c r="T71" s="75">
        <v>1000</v>
      </c>
      <c r="U71" s="74">
        <v>36</v>
      </c>
      <c r="V71" s="76"/>
      <c r="W71" s="76"/>
      <c r="X71" s="70"/>
      <c r="Y71" s="87"/>
    </row>
    <row r="72" spans="1:25" s="66" customFormat="1" ht="10.199999999999999">
      <c r="A72" s="79">
        <v>8</v>
      </c>
      <c r="B72" s="80">
        <v>15</v>
      </c>
      <c r="C72" s="81" t="s">
        <v>38</v>
      </c>
      <c r="D72" s="82">
        <v>4</v>
      </c>
      <c r="E72" s="83">
        <v>35.1</v>
      </c>
      <c r="F72" s="84">
        <v>4300</v>
      </c>
      <c r="G72" s="83">
        <v>24</v>
      </c>
      <c r="H72" s="85">
        <f>SUM(D72,D73)</f>
        <v>9</v>
      </c>
      <c r="I72" s="80">
        <v>15</v>
      </c>
      <c r="J72" s="81" t="s">
        <v>184</v>
      </c>
      <c r="K72" s="82">
        <v>0</v>
      </c>
      <c r="L72" s="83"/>
      <c r="M72" s="84">
        <v>0</v>
      </c>
      <c r="N72" s="83">
        <v>46</v>
      </c>
      <c r="O72" s="85">
        <f>SUM(K72,K73)</f>
        <v>0</v>
      </c>
      <c r="P72" s="80">
        <v>15</v>
      </c>
      <c r="Q72" s="81" t="s">
        <v>121</v>
      </c>
      <c r="R72" s="82">
        <v>5</v>
      </c>
      <c r="S72" s="83">
        <v>33.799999999999997</v>
      </c>
      <c r="T72" s="84">
        <v>5090</v>
      </c>
      <c r="U72" s="83">
        <v>16</v>
      </c>
      <c r="V72" s="85">
        <f>SUM(R72,R73)</f>
        <v>6</v>
      </c>
      <c r="W72" s="85">
        <f>SUM(H72,O72,V72)</f>
        <v>15</v>
      </c>
      <c r="X72" s="79">
        <f t="shared" ref="X72" si="28">SUM(W72)-25</f>
        <v>-10</v>
      </c>
      <c r="Y72" s="86" t="s">
        <v>46</v>
      </c>
    </row>
    <row r="73" spans="1:25" s="66" customFormat="1" ht="10.199999999999999">
      <c r="A73" s="79"/>
      <c r="B73" s="80">
        <v>16</v>
      </c>
      <c r="C73" s="81" t="s">
        <v>125</v>
      </c>
      <c r="D73" s="82">
        <v>5</v>
      </c>
      <c r="E73" s="83">
        <v>34</v>
      </c>
      <c r="F73" s="84">
        <v>4970</v>
      </c>
      <c r="G73" s="83">
        <v>18</v>
      </c>
      <c r="H73" s="85"/>
      <c r="I73" s="80">
        <v>16</v>
      </c>
      <c r="J73" s="81" t="s">
        <v>116</v>
      </c>
      <c r="K73" s="82">
        <v>0</v>
      </c>
      <c r="L73" s="83"/>
      <c r="M73" s="84">
        <v>0</v>
      </c>
      <c r="N73" s="83">
        <v>46</v>
      </c>
      <c r="O73" s="85"/>
      <c r="P73" s="80">
        <v>16</v>
      </c>
      <c r="Q73" s="81" t="s">
        <v>155</v>
      </c>
      <c r="R73" s="82">
        <v>1</v>
      </c>
      <c r="S73" s="83">
        <v>28.6</v>
      </c>
      <c r="T73" s="84">
        <v>970</v>
      </c>
      <c r="U73" s="83">
        <v>37</v>
      </c>
      <c r="V73" s="85"/>
      <c r="W73" s="85"/>
      <c r="X73" s="79"/>
      <c r="Y73" s="86"/>
    </row>
    <row r="74" spans="1:25" s="66" customFormat="1" ht="10.199999999999999">
      <c r="A74" s="70">
        <v>9</v>
      </c>
      <c r="B74" s="71">
        <v>17</v>
      </c>
      <c r="C74" s="72" t="s">
        <v>186</v>
      </c>
      <c r="D74" s="73">
        <v>5</v>
      </c>
      <c r="E74" s="74">
        <v>28.8</v>
      </c>
      <c r="F74" s="75">
        <v>4640</v>
      </c>
      <c r="G74" s="74">
        <v>21</v>
      </c>
      <c r="H74" s="76">
        <f>SUM(D74,D75)</f>
        <v>8</v>
      </c>
      <c r="I74" s="71">
        <v>17</v>
      </c>
      <c r="J74" s="72" t="s">
        <v>105</v>
      </c>
      <c r="K74" s="73">
        <v>4</v>
      </c>
      <c r="L74" s="74">
        <v>35.700000000000003</v>
      </c>
      <c r="M74" s="75">
        <v>4150</v>
      </c>
      <c r="N74" s="74">
        <v>14</v>
      </c>
      <c r="O74" s="76">
        <f>SUM(K74,K75)</f>
        <v>9</v>
      </c>
      <c r="P74" s="71">
        <v>17</v>
      </c>
      <c r="Q74" s="72" t="s">
        <v>148</v>
      </c>
      <c r="R74" s="73">
        <v>6</v>
      </c>
      <c r="S74" s="74">
        <v>31</v>
      </c>
      <c r="T74" s="75">
        <v>5760</v>
      </c>
      <c r="U74" s="74">
        <v>13</v>
      </c>
      <c r="V74" s="76">
        <f>SUM(R74,R75)</f>
        <v>8</v>
      </c>
      <c r="W74" s="76">
        <f>SUM(H74,O74,V74)</f>
        <v>25</v>
      </c>
      <c r="X74" s="70">
        <f t="shared" ref="X74" si="29">SUM(W74)-25</f>
        <v>0</v>
      </c>
      <c r="Y74" s="87" t="s">
        <v>46</v>
      </c>
    </row>
    <row r="75" spans="1:25" s="66" customFormat="1" ht="10.199999999999999">
      <c r="A75" s="70"/>
      <c r="B75" s="71">
        <v>18</v>
      </c>
      <c r="C75" s="72" t="s">
        <v>171</v>
      </c>
      <c r="D75" s="73">
        <v>3</v>
      </c>
      <c r="E75" s="74">
        <v>34.799999999999997</v>
      </c>
      <c r="F75" s="75">
        <v>3210</v>
      </c>
      <c r="G75" s="74">
        <v>30</v>
      </c>
      <c r="H75" s="76"/>
      <c r="I75" s="71">
        <v>18</v>
      </c>
      <c r="J75" s="72" t="s">
        <v>122</v>
      </c>
      <c r="K75" s="73">
        <v>5</v>
      </c>
      <c r="L75" s="74">
        <v>34.299999999999997</v>
      </c>
      <c r="M75" s="75">
        <v>5210</v>
      </c>
      <c r="N75" s="74">
        <v>10</v>
      </c>
      <c r="O75" s="76"/>
      <c r="P75" s="71">
        <v>18</v>
      </c>
      <c r="Q75" s="72" t="s">
        <v>75</v>
      </c>
      <c r="R75" s="73">
        <v>2</v>
      </c>
      <c r="S75" s="74">
        <v>31.5</v>
      </c>
      <c r="T75" s="75">
        <v>2090</v>
      </c>
      <c r="U75" s="74">
        <v>30</v>
      </c>
      <c r="V75" s="76"/>
      <c r="W75" s="76"/>
      <c r="X75" s="70"/>
      <c r="Y75" s="87"/>
    </row>
    <row r="76" spans="1:25" s="66" customFormat="1" ht="10.199999999999999">
      <c r="A76" s="79">
        <v>10</v>
      </c>
      <c r="B76" s="80">
        <v>19</v>
      </c>
      <c r="C76" s="81" t="s">
        <v>98</v>
      </c>
      <c r="D76" s="82">
        <v>0</v>
      </c>
      <c r="E76" s="83"/>
      <c r="F76" s="84">
        <v>0</v>
      </c>
      <c r="G76" s="83">
        <v>46</v>
      </c>
      <c r="H76" s="85">
        <f>SUM(D76,D77)</f>
        <v>5</v>
      </c>
      <c r="I76" s="80">
        <v>19</v>
      </c>
      <c r="J76" s="81" t="s">
        <v>147</v>
      </c>
      <c r="K76" s="82">
        <v>5</v>
      </c>
      <c r="L76" s="83">
        <v>28.2</v>
      </c>
      <c r="M76" s="84">
        <v>4580</v>
      </c>
      <c r="N76" s="83">
        <v>11</v>
      </c>
      <c r="O76" s="85">
        <f>SUM(K76,K77)</f>
        <v>9</v>
      </c>
      <c r="P76" s="80">
        <v>19</v>
      </c>
      <c r="Q76" s="81" t="s">
        <v>100</v>
      </c>
      <c r="R76" s="82">
        <v>0</v>
      </c>
      <c r="S76" s="83"/>
      <c r="T76" s="84">
        <v>0</v>
      </c>
      <c r="U76" s="83">
        <v>46</v>
      </c>
      <c r="V76" s="85">
        <f>SUM(R76,R77)</f>
        <v>2</v>
      </c>
      <c r="W76" s="85">
        <f>SUM(H76,O76,V76)</f>
        <v>16</v>
      </c>
      <c r="X76" s="79">
        <f t="shared" ref="X76" si="30">SUM(W76)-25</f>
        <v>-9</v>
      </c>
      <c r="Y76" s="86" t="s">
        <v>46</v>
      </c>
    </row>
    <row r="77" spans="1:25" s="66" customFormat="1" ht="10.199999999999999">
      <c r="A77" s="79"/>
      <c r="B77" s="80">
        <v>20</v>
      </c>
      <c r="C77" s="81" t="s">
        <v>21</v>
      </c>
      <c r="D77" s="82">
        <v>5</v>
      </c>
      <c r="E77" s="83">
        <v>27.1</v>
      </c>
      <c r="F77" s="84">
        <v>4460</v>
      </c>
      <c r="G77" s="83">
        <v>22</v>
      </c>
      <c r="H77" s="85"/>
      <c r="I77" s="80">
        <v>20</v>
      </c>
      <c r="J77" s="81" t="s">
        <v>145</v>
      </c>
      <c r="K77" s="82">
        <v>4</v>
      </c>
      <c r="L77" s="83">
        <v>27.1</v>
      </c>
      <c r="M77" s="84">
        <v>3610</v>
      </c>
      <c r="N77" s="83">
        <v>23</v>
      </c>
      <c r="O77" s="85"/>
      <c r="P77" s="80">
        <v>20</v>
      </c>
      <c r="Q77" s="81" t="s">
        <v>93</v>
      </c>
      <c r="R77" s="82">
        <v>2</v>
      </c>
      <c r="S77" s="83">
        <v>30.7</v>
      </c>
      <c r="T77" s="84">
        <v>1970</v>
      </c>
      <c r="U77" s="83">
        <v>31</v>
      </c>
      <c r="V77" s="85"/>
      <c r="W77" s="85"/>
      <c r="X77" s="79"/>
      <c r="Y77" s="86"/>
    </row>
    <row r="78" spans="1:25" s="66" customFormat="1" ht="10.199999999999999">
      <c r="A78" s="70">
        <v>11</v>
      </c>
      <c r="B78" s="71">
        <v>21</v>
      </c>
      <c r="C78" s="72" t="s">
        <v>28</v>
      </c>
      <c r="D78" s="73">
        <v>7</v>
      </c>
      <c r="E78" s="74">
        <v>31.5</v>
      </c>
      <c r="F78" s="75">
        <v>6790</v>
      </c>
      <c r="G78" s="74">
        <v>10</v>
      </c>
      <c r="H78" s="76">
        <f>SUM(D78,D79)</f>
        <v>12</v>
      </c>
      <c r="I78" s="71">
        <v>21</v>
      </c>
      <c r="J78" s="72" t="s">
        <v>130</v>
      </c>
      <c r="K78" s="73">
        <v>9</v>
      </c>
      <c r="L78" s="74">
        <v>33.5</v>
      </c>
      <c r="M78" s="75">
        <v>8940</v>
      </c>
      <c r="N78" s="74">
        <v>5</v>
      </c>
      <c r="O78" s="76">
        <f>SUM(K78,K79)</f>
        <v>15</v>
      </c>
      <c r="P78" s="71">
        <v>21</v>
      </c>
      <c r="Q78" s="72" t="s">
        <v>162</v>
      </c>
      <c r="R78" s="73">
        <v>0</v>
      </c>
      <c r="S78" s="74"/>
      <c r="T78" s="75">
        <v>0</v>
      </c>
      <c r="U78" s="74">
        <v>46</v>
      </c>
      <c r="V78" s="76">
        <f>SUM(R78,R79)</f>
        <v>14</v>
      </c>
      <c r="W78" s="76">
        <f>SUM(H78,O78,V78)</f>
        <v>41</v>
      </c>
      <c r="X78" s="70">
        <f t="shared" ref="X78" si="31">SUM(W78)-25</f>
        <v>16</v>
      </c>
      <c r="Y78" s="87" t="s">
        <v>46</v>
      </c>
    </row>
    <row r="79" spans="1:25" s="66" customFormat="1" ht="10.199999999999999">
      <c r="A79" s="70"/>
      <c r="B79" s="71">
        <v>22</v>
      </c>
      <c r="C79" s="72" t="s">
        <v>76</v>
      </c>
      <c r="D79" s="73">
        <v>5</v>
      </c>
      <c r="E79" s="74">
        <v>33.200000000000003</v>
      </c>
      <c r="F79" s="75">
        <v>4730</v>
      </c>
      <c r="G79" s="74">
        <v>20</v>
      </c>
      <c r="H79" s="76"/>
      <c r="I79" s="71">
        <v>22</v>
      </c>
      <c r="J79" s="72" t="s">
        <v>102</v>
      </c>
      <c r="K79" s="73">
        <v>6</v>
      </c>
      <c r="L79" s="74">
        <v>32.799999999999997</v>
      </c>
      <c r="M79" s="75">
        <v>5730</v>
      </c>
      <c r="N79" s="74">
        <v>8</v>
      </c>
      <c r="O79" s="76"/>
      <c r="P79" s="71">
        <v>22</v>
      </c>
      <c r="Q79" s="72" t="s">
        <v>29</v>
      </c>
      <c r="R79" s="73">
        <v>14</v>
      </c>
      <c r="S79" s="74">
        <v>34.5</v>
      </c>
      <c r="T79" s="75">
        <v>13820</v>
      </c>
      <c r="U79" s="74">
        <v>2</v>
      </c>
      <c r="V79" s="76"/>
      <c r="W79" s="76"/>
      <c r="X79" s="70"/>
      <c r="Y79" s="87"/>
    </row>
    <row r="80" spans="1:25" s="66" customFormat="1" ht="10.199999999999999">
      <c r="A80" s="79">
        <v>12</v>
      </c>
      <c r="B80" s="80">
        <v>23</v>
      </c>
      <c r="C80" s="81" t="s">
        <v>178</v>
      </c>
      <c r="D80" s="82">
        <v>1</v>
      </c>
      <c r="E80" s="83">
        <v>31.5</v>
      </c>
      <c r="F80" s="84">
        <v>1060</v>
      </c>
      <c r="G80" s="83">
        <v>42</v>
      </c>
      <c r="H80" s="85">
        <f>SUM(D80,D81)</f>
        <v>5</v>
      </c>
      <c r="I80" s="80">
        <v>23</v>
      </c>
      <c r="J80" s="81" t="s">
        <v>104</v>
      </c>
      <c r="K80" s="82">
        <v>4</v>
      </c>
      <c r="L80" s="83">
        <v>38.9</v>
      </c>
      <c r="M80" s="84">
        <v>4240</v>
      </c>
      <c r="N80" s="83">
        <v>13</v>
      </c>
      <c r="O80" s="85">
        <f>SUM(K80,K81)</f>
        <v>19</v>
      </c>
      <c r="P80" s="80">
        <v>23</v>
      </c>
      <c r="Q80" s="81" t="s">
        <v>152</v>
      </c>
      <c r="R80" s="82">
        <v>1</v>
      </c>
      <c r="S80" s="83">
        <v>32.700000000000003</v>
      </c>
      <c r="T80" s="84">
        <v>1090</v>
      </c>
      <c r="U80" s="83">
        <v>34</v>
      </c>
      <c r="V80" s="85">
        <f>SUM(R80,R81)</f>
        <v>12</v>
      </c>
      <c r="W80" s="85">
        <f>SUM(H80,O80,V80)</f>
        <v>36</v>
      </c>
      <c r="X80" s="79">
        <f t="shared" ref="X80" si="32">SUM(W80)-25</f>
        <v>11</v>
      </c>
      <c r="Y80" s="86" t="s">
        <v>46</v>
      </c>
    </row>
    <row r="81" spans="1:25" s="66" customFormat="1" ht="10.199999999999999">
      <c r="A81" s="79"/>
      <c r="B81" s="80">
        <v>24</v>
      </c>
      <c r="C81" s="81" t="s">
        <v>177</v>
      </c>
      <c r="D81" s="82">
        <v>4</v>
      </c>
      <c r="E81" s="83">
        <v>40.5</v>
      </c>
      <c r="F81" s="84">
        <v>4270</v>
      </c>
      <c r="G81" s="83">
        <v>25</v>
      </c>
      <c r="H81" s="85"/>
      <c r="I81" s="80">
        <v>24</v>
      </c>
      <c r="J81" s="81" t="s">
        <v>109</v>
      </c>
      <c r="K81" s="82">
        <v>15</v>
      </c>
      <c r="L81" s="83">
        <v>36.799999999999997</v>
      </c>
      <c r="M81" s="84">
        <v>15450</v>
      </c>
      <c r="N81" s="83">
        <v>1</v>
      </c>
      <c r="O81" s="85"/>
      <c r="P81" s="80">
        <v>24</v>
      </c>
      <c r="Q81" s="81" t="s">
        <v>81</v>
      </c>
      <c r="R81" s="82">
        <v>11</v>
      </c>
      <c r="S81" s="83">
        <v>37.5</v>
      </c>
      <c r="T81" s="84">
        <v>10250</v>
      </c>
      <c r="U81" s="83">
        <v>5</v>
      </c>
      <c r="V81" s="85"/>
      <c r="W81" s="85"/>
      <c r="X81" s="79"/>
      <c r="Y81" s="86"/>
    </row>
    <row r="82" spans="1:25" s="66" customFormat="1" ht="10.199999999999999">
      <c r="A82" s="70">
        <v>13</v>
      </c>
      <c r="B82" s="71">
        <v>25</v>
      </c>
      <c r="C82" s="72" t="s">
        <v>139</v>
      </c>
      <c r="D82" s="73">
        <v>8</v>
      </c>
      <c r="E82" s="74">
        <v>33.200000000000003</v>
      </c>
      <c r="F82" s="75">
        <v>7850</v>
      </c>
      <c r="G82" s="74">
        <v>7</v>
      </c>
      <c r="H82" s="76">
        <f>SUM(D82,D83)</f>
        <v>20</v>
      </c>
      <c r="I82" s="71">
        <v>25</v>
      </c>
      <c r="J82" s="72" t="s">
        <v>106</v>
      </c>
      <c r="K82" s="73">
        <v>4</v>
      </c>
      <c r="L82" s="74">
        <v>35</v>
      </c>
      <c r="M82" s="75">
        <v>4150</v>
      </c>
      <c r="N82" s="74">
        <v>15</v>
      </c>
      <c r="O82" s="76">
        <f>SUM(K82,K83)</f>
        <v>8</v>
      </c>
      <c r="P82" s="71">
        <v>25</v>
      </c>
      <c r="Q82" s="72" t="s">
        <v>42</v>
      </c>
      <c r="R82" s="73">
        <v>1</v>
      </c>
      <c r="S82" s="74">
        <v>27</v>
      </c>
      <c r="T82" s="75">
        <v>910</v>
      </c>
      <c r="U82" s="74">
        <v>39</v>
      </c>
      <c r="V82" s="76">
        <f>SUM(R82,R83)</f>
        <v>12</v>
      </c>
      <c r="W82" s="76">
        <f>SUM(H82,O82,V82)</f>
        <v>40</v>
      </c>
      <c r="X82" s="70">
        <f t="shared" ref="X82" si="33">SUM(W82)-25</f>
        <v>15</v>
      </c>
      <c r="Y82" s="87" t="s">
        <v>46</v>
      </c>
    </row>
    <row r="83" spans="1:25" s="66" customFormat="1" ht="10.199999999999999">
      <c r="A83" s="70"/>
      <c r="B83" s="71">
        <v>26</v>
      </c>
      <c r="C83" s="72" t="s">
        <v>26</v>
      </c>
      <c r="D83" s="73">
        <v>12</v>
      </c>
      <c r="E83" s="74">
        <v>34</v>
      </c>
      <c r="F83" s="75">
        <v>11820</v>
      </c>
      <c r="G83" s="74">
        <v>1</v>
      </c>
      <c r="H83" s="76"/>
      <c r="I83" s="71">
        <v>26</v>
      </c>
      <c r="J83" s="72" t="s">
        <v>140</v>
      </c>
      <c r="K83" s="73">
        <v>4</v>
      </c>
      <c r="L83" s="74">
        <v>33.5</v>
      </c>
      <c r="M83" s="75">
        <v>3970</v>
      </c>
      <c r="N83" s="74">
        <v>18</v>
      </c>
      <c r="O83" s="76"/>
      <c r="P83" s="71">
        <v>26</v>
      </c>
      <c r="Q83" s="72" t="s">
        <v>31</v>
      </c>
      <c r="R83" s="73">
        <v>11</v>
      </c>
      <c r="S83" s="74">
        <v>34.5</v>
      </c>
      <c r="T83" s="75">
        <v>10970</v>
      </c>
      <c r="U83" s="74">
        <v>4</v>
      </c>
      <c r="V83" s="76"/>
      <c r="W83" s="76"/>
      <c r="X83" s="70"/>
      <c r="Y83" s="87"/>
    </row>
    <row r="84" spans="1:25" s="66" customFormat="1" ht="10.199999999999999">
      <c r="A84" s="79">
        <v>14</v>
      </c>
      <c r="B84" s="80">
        <v>27</v>
      </c>
      <c r="C84" s="81" t="s">
        <v>131</v>
      </c>
      <c r="D84" s="82">
        <v>10</v>
      </c>
      <c r="E84" s="83">
        <v>33</v>
      </c>
      <c r="F84" s="84">
        <v>9940</v>
      </c>
      <c r="G84" s="83">
        <v>3</v>
      </c>
      <c r="H84" s="85">
        <f>SUM(D84,D85)</f>
        <v>19</v>
      </c>
      <c r="I84" s="80">
        <v>27</v>
      </c>
      <c r="J84" s="81" t="s">
        <v>123</v>
      </c>
      <c r="K84" s="82">
        <v>3</v>
      </c>
      <c r="L84" s="83">
        <v>28.7</v>
      </c>
      <c r="M84" s="84">
        <v>2910</v>
      </c>
      <c r="N84" s="83">
        <v>26</v>
      </c>
      <c r="O84" s="85">
        <f>SUM(K84,K85)</f>
        <v>6</v>
      </c>
      <c r="P84" s="80">
        <v>27</v>
      </c>
      <c r="Q84" s="81" t="s">
        <v>138</v>
      </c>
      <c r="R84" s="82">
        <v>2</v>
      </c>
      <c r="S84" s="83">
        <v>35</v>
      </c>
      <c r="T84" s="84">
        <v>2090</v>
      </c>
      <c r="U84" s="83">
        <v>28</v>
      </c>
      <c r="V84" s="85">
        <f>SUM(R84,R85)</f>
        <v>9</v>
      </c>
      <c r="W84" s="92">
        <f>SUM(H84,O84,V84)</f>
        <v>34</v>
      </c>
      <c r="X84" s="79">
        <f t="shared" ref="X84" si="34">SUM(W84)-25</f>
        <v>9</v>
      </c>
      <c r="Y84" s="86" t="s">
        <v>46</v>
      </c>
    </row>
    <row r="85" spans="1:25" s="66" customFormat="1" ht="10.199999999999999">
      <c r="A85" s="79"/>
      <c r="B85" s="80">
        <v>28</v>
      </c>
      <c r="C85" s="81" t="s">
        <v>112</v>
      </c>
      <c r="D85" s="82">
        <v>9</v>
      </c>
      <c r="E85" s="83">
        <v>37</v>
      </c>
      <c r="F85" s="84">
        <v>9060</v>
      </c>
      <c r="G85" s="83">
        <v>4</v>
      </c>
      <c r="H85" s="85"/>
      <c r="I85" s="80">
        <v>28</v>
      </c>
      <c r="J85" s="81" t="s">
        <v>80</v>
      </c>
      <c r="K85" s="82">
        <v>3</v>
      </c>
      <c r="L85" s="83">
        <v>32.6</v>
      </c>
      <c r="M85" s="84">
        <v>3030</v>
      </c>
      <c r="N85" s="83">
        <v>25</v>
      </c>
      <c r="O85" s="85"/>
      <c r="P85" s="80">
        <v>28</v>
      </c>
      <c r="Q85" s="81" t="s">
        <v>92</v>
      </c>
      <c r="R85" s="82">
        <v>7</v>
      </c>
      <c r="S85" s="83">
        <v>30.3</v>
      </c>
      <c r="T85" s="84">
        <v>6790</v>
      </c>
      <c r="U85" s="83">
        <v>12</v>
      </c>
      <c r="V85" s="85"/>
      <c r="W85" s="92"/>
      <c r="X85" s="79"/>
      <c r="Y85" s="86"/>
    </row>
    <row r="86" spans="1:25" s="66" customFormat="1" ht="10.199999999999999">
      <c r="A86" s="70">
        <v>15</v>
      </c>
      <c r="B86" s="71">
        <v>29</v>
      </c>
      <c r="C86" s="72" t="s">
        <v>172</v>
      </c>
      <c r="D86" s="73">
        <v>2</v>
      </c>
      <c r="E86" s="74">
        <v>36.299999999999997</v>
      </c>
      <c r="F86" s="75">
        <v>2240</v>
      </c>
      <c r="G86" s="74">
        <v>36</v>
      </c>
      <c r="H86" s="76">
        <f>SUM(D86,D87)</f>
        <v>8</v>
      </c>
      <c r="I86" s="71">
        <v>29</v>
      </c>
      <c r="J86" s="72" t="s">
        <v>137</v>
      </c>
      <c r="K86" s="73">
        <v>4</v>
      </c>
      <c r="L86" s="74">
        <v>31.1</v>
      </c>
      <c r="M86" s="75">
        <v>3850</v>
      </c>
      <c r="N86" s="74">
        <v>22</v>
      </c>
      <c r="O86" s="76">
        <f>SUM(K86,K87)</f>
        <v>5</v>
      </c>
      <c r="P86" s="71">
        <v>29</v>
      </c>
      <c r="Q86" s="72" t="s">
        <v>159</v>
      </c>
      <c r="R86" s="73">
        <v>8</v>
      </c>
      <c r="S86" s="74">
        <v>35.799999999999997</v>
      </c>
      <c r="T86" s="75">
        <v>7700</v>
      </c>
      <c r="U86" s="74">
        <v>8</v>
      </c>
      <c r="V86" s="76">
        <f>SUM(R86,R87)</f>
        <v>15</v>
      </c>
      <c r="W86" s="76">
        <f>SUM(H86,O86,V86)</f>
        <v>28</v>
      </c>
      <c r="X86" s="70">
        <f t="shared" ref="X86" si="35">SUM(W86)-25</f>
        <v>3</v>
      </c>
      <c r="Y86" s="87" t="s">
        <v>46</v>
      </c>
    </row>
    <row r="87" spans="1:25" s="66" customFormat="1" ht="10.199999999999999">
      <c r="A87" s="70"/>
      <c r="B87" s="71">
        <v>30</v>
      </c>
      <c r="C87" s="72" t="s">
        <v>134</v>
      </c>
      <c r="D87" s="73">
        <v>6</v>
      </c>
      <c r="E87" s="74">
        <v>29.2</v>
      </c>
      <c r="F87" s="75">
        <v>5610</v>
      </c>
      <c r="G87" s="74">
        <v>16</v>
      </c>
      <c r="H87" s="76"/>
      <c r="I87" s="71">
        <v>30</v>
      </c>
      <c r="J87" s="72" t="s">
        <v>41</v>
      </c>
      <c r="K87" s="73">
        <v>1</v>
      </c>
      <c r="L87" s="74">
        <v>28</v>
      </c>
      <c r="M87" s="75">
        <v>940</v>
      </c>
      <c r="N87" s="74">
        <v>40</v>
      </c>
      <c r="O87" s="76"/>
      <c r="P87" s="71">
        <v>30</v>
      </c>
      <c r="Q87" s="72" t="s">
        <v>119</v>
      </c>
      <c r="R87" s="73">
        <v>7</v>
      </c>
      <c r="S87" s="74">
        <v>32.200000000000003</v>
      </c>
      <c r="T87" s="75">
        <v>7150</v>
      </c>
      <c r="U87" s="74">
        <v>9</v>
      </c>
      <c r="V87" s="76"/>
      <c r="W87" s="76"/>
      <c r="X87" s="70"/>
      <c r="Y87" s="87"/>
    </row>
    <row r="88" spans="1:25" s="66" customFormat="1" ht="10.199999999999999">
      <c r="A88" s="79">
        <v>16</v>
      </c>
      <c r="B88" s="80">
        <v>31</v>
      </c>
      <c r="C88" s="81" t="s">
        <v>85</v>
      </c>
      <c r="D88" s="82">
        <v>8</v>
      </c>
      <c r="E88" s="83">
        <v>37</v>
      </c>
      <c r="F88" s="84">
        <v>8060</v>
      </c>
      <c r="G88" s="83">
        <v>6</v>
      </c>
      <c r="H88" s="85">
        <f>SUM(D88,D89)</f>
        <v>12</v>
      </c>
      <c r="I88" s="80">
        <v>31</v>
      </c>
      <c r="J88" s="81" t="s">
        <v>73</v>
      </c>
      <c r="K88" s="82">
        <v>4</v>
      </c>
      <c r="L88" s="83">
        <v>30.5</v>
      </c>
      <c r="M88" s="84">
        <v>3970</v>
      </c>
      <c r="N88" s="83">
        <v>20</v>
      </c>
      <c r="O88" s="85">
        <f>SUM(K88,K89)</f>
        <v>4</v>
      </c>
      <c r="P88" s="80">
        <v>31</v>
      </c>
      <c r="Q88" s="81" t="s">
        <v>35</v>
      </c>
      <c r="R88" s="82">
        <v>8</v>
      </c>
      <c r="S88" s="83">
        <v>34.299999999999997</v>
      </c>
      <c r="T88" s="84">
        <v>7940</v>
      </c>
      <c r="U88" s="83">
        <v>7</v>
      </c>
      <c r="V88" s="85">
        <f>SUM(R88,R89)</f>
        <v>13</v>
      </c>
      <c r="W88" s="85">
        <f>SUM(H88,O88,V88)</f>
        <v>29</v>
      </c>
      <c r="X88" s="79">
        <f t="shared" ref="X88" si="36">SUM(W88)-25</f>
        <v>4</v>
      </c>
      <c r="Y88" s="86" t="s">
        <v>46</v>
      </c>
    </row>
    <row r="89" spans="1:25" s="66" customFormat="1" ht="10.199999999999999">
      <c r="A89" s="79"/>
      <c r="B89" s="80">
        <v>32</v>
      </c>
      <c r="C89" s="81" t="s">
        <v>175</v>
      </c>
      <c r="D89" s="82">
        <v>4</v>
      </c>
      <c r="E89" s="83">
        <v>32</v>
      </c>
      <c r="F89" s="84">
        <v>3970</v>
      </c>
      <c r="G89" s="83">
        <v>26</v>
      </c>
      <c r="H89" s="85"/>
      <c r="I89" s="80">
        <v>32</v>
      </c>
      <c r="J89" s="81" t="s">
        <v>176</v>
      </c>
      <c r="K89" s="82">
        <v>0</v>
      </c>
      <c r="L89" s="83"/>
      <c r="M89" s="84">
        <v>0</v>
      </c>
      <c r="N89" s="83">
        <v>46</v>
      </c>
      <c r="O89" s="85"/>
      <c r="P89" s="80">
        <v>32</v>
      </c>
      <c r="Q89" s="81" t="s">
        <v>70</v>
      </c>
      <c r="R89" s="82">
        <v>5</v>
      </c>
      <c r="S89" s="83">
        <v>36.5</v>
      </c>
      <c r="T89" s="84">
        <v>5090</v>
      </c>
      <c r="U89" s="83">
        <v>15</v>
      </c>
      <c r="V89" s="85"/>
      <c r="W89" s="85"/>
      <c r="X89" s="79"/>
      <c r="Y89" s="86"/>
    </row>
    <row r="90" spans="1:25" s="66" customFormat="1" ht="10.199999999999999">
      <c r="A90" s="70">
        <v>17</v>
      </c>
      <c r="B90" s="71">
        <v>33</v>
      </c>
      <c r="C90" s="72" t="s">
        <v>142</v>
      </c>
      <c r="D90" s="73">
        <v>6</v>
      </c>
      <c r="E90" s="74">
        <v>39</v>
      </c>
      <c r="F90" s="75">
        <v>6180</v>
      </c>
      <c r="G90" s="74">
        <v>13</v>
      </c>
      <c r="H90" s="76">
        <f>SUM(D90,D91)</f>
        <v>16</v>
      </c>
      <c r="I90" s="71">
        <v>33</v>
      </c>
      <c r="J90" s="72" t="s">
        <v>108</v>
      </c>
      <c r="K90" s="73">
        <v>7</v>
      </c>
      <c r="L90" s="74">
        <v>34.200000000000003</v>
      </c>
      <c r="M90" s="75">
        <v>7150</v>
      </c>
      <c r="N90" s="74">
        <v>7</v>
      </c>
      <c r="O90" s="76">
        <f>SUM(K90,K91)</f>
        <v>14</v>
      </c>
      <c r="P90" s="71">
        <v>33</v>
      </c>
      <c r="Q90" s="72" t="s">
        <v>153</v>
      </c>
      <c r="R90" s="73">
        <v>17</v>
      </c>
      <c r="S90" s="74">
        <v>34.799999999999997</v>
      </c>
      <c r="T90" s="75">
        <v>16820</v>
      </c>
      <c r="U90" s="74">
        <v>1</v>
      </c>
      <c r="V90" s="76">
        <f>SUM(R90,R91)</f>
        <v>24</v>
      </c>
      <c r="W90" s="76">
        <f>SUM(H90,O90,V90)</f>
        <v>54</v>
      </c>
      <c r="X90" s="70">
        <f t="shared" ref="X90" si="37">SUM(W90)-25</f>
        <v>29</v>
      </c>
      <c r="Y90" s="87" t="s">
        <v>46</v>
      </c>
    </row>
    <row r="91" spans="1:25" s="66" customFormat="1" ht="10.199999999999999">
      <c r="A91" s="70"/>
      <c r="B91" s="71">
        <v>34</v>
      </c>
      <c r="C91" s="72" t="s">
        <v>39</v>
      </c>
      <c r="D91" s="73">
        <v>10</v>
      </c>
      <c r="E91" s="74">
        <v>35.799999999999997</v>
      </c>
      <c r="F91" s="75">
        <v>10300</v>
      </c>
      <c r="G91" s="74">
        <v>2</v>
      </c>
      <c r="H91" s="76"/>
      <c r="I91" s="71">
        <v>34</v>
      </c>
      <c r="J91" s="72" t="s">
        <v>132</v>
      </c>
      <c r="K91" s="73">
        <v>7</v>
      </c>
      <c r="L91" s="74">
        <v>39.1</v>
      </c>
      <c r="M91" s="75">
        <v>7210</v>
      </c>
      <c r="N91" s="74">
        <v>6</v>
      </c>
      <c r="O91" s="76"/>
      <c r="P91" s="71">
        <v>34</v>
      </c>
      <c r="Q91" s="72" t="s">
        <v>95</v>
      </c>
      <c r="R91" s="73">
        <v>7</v>
      </c>
      <c r="S91" s="74">
        <v>36.6</v>
      </c>
      <c r="T91" s="75">
        <v>6850</v>
      </c>
      <c r="U91" s="74">
        <v>11</v>
      </c>
      <c r="V91" s="76"/>
      <c r="W91" s="76"/>
      <c r="X91" s="70"/>
      <c r="Y91" s="87"/>
    </row>
    <row r="92" spans="1:25" s="66" customFormat="1" ht="10.199999999999999">
      <c r="A92" s="79">
        <v>18</v>
      </c>
      <c r="B92" s="80">
        <v>35</v>
      </c>
      <c r="C92" s="81" t="s">
        <v>40</v>
      </c>
      <c r="D92" s="82">
        <v>1</v>
      </c>
      <c r="E92" s="83">
        <v>28</v>
      </c>
      <c r="F92" s="84">
        <v>940</v>
      </c>
      <c r="G92" s="83">
        <v>44</v>
      </c>
      <c r="H92" s="85">
        <f>SUM(D92,D93)</f>
        <v>7</v>
      </c>
      <c r="I92" s="80">
        <v>35</v>
      </c>
      <c r="J92" s="81" t="s">
        <v>150</v>
      </c>
      <c r="K92" s="82">
        <v>2</v>
      </c>
      <c r="L92" s="83">
        <v>30.1</v>
      </c>
      <c r="M92" s="84">
        <v>2000</v>
      </c>
      <c r="N92" s="83">
        <v>34</v>
      </c>
      <c r="O92" s="85">
        <f>SUM(K92,K93)</f>
        <v>6</v>
      </c>
      <c r="P92" s="80">
        <v>35</v>
      </c>
      <c r="Q92" s="81" t="s">
        <v>69</v>
      </c>
      <c r="R92" s="82">
        <v>1</v>
      </c>
      <c r="S92" s="83">
        <v>31.5</v>
      </c>
      <c r="T92" s="84">
        <v>1060</v>
      </c>
      <c r="U92" s="83">
        <v>35</v>
      </c>
      <c r="V92" s="92">
        <f>SUM(R92,R93)</f>
        <v>1</v>
      </c>
      <c r="W92" s="85">
        <f>SUM(H92,O92,V92)</f>
        <v>14</v>
      </c>
      <c r="X92" s="79">
        <f t="shared" ref="X92" si="38">SUM(W92)-25</f>
        <v>-11</v>
      </c>
      <c r="Y92" s="86" t="s">
        <v>46</v>
      </c>
    </row>
    <row r="93" spans="1:25" s="66" customFormat="1" ht="10.199999999999999">
      <c r="A93" s="79"/>
      <c r="B93" s="80">
        <v>36</v>
      </c>
      <c r="C93" s="81" t="s">
        <v>101</v>
      </c>
      <c r="D93" s="82">
        <v>6</v>
      </c>
      <c r="E93" s="83">
        <v>32.200000000000003</v>
      </c>
      <c r="F93" s="84">
        <v>6090</v>
      </c>
      <c r="G93" s="83">
        <v>15</v>
      </c>
      <c r="H93" s="85"/>
      <c r="I93" s="80">
        <v>36</v>
      </c>
      <c r="J93" s="81" t="s">
        <v>156</v>
      </c>
      <c r="K93" s="82">
        <v>4</v>
      </c>
      <c r="L93" s="83">
        <v>33.799999999999997</v>
      </c>
      <c r="M93" s="84">
        <v>3910</v>
      </c>
      <c r="N93" s="83">
        <v>21</v>
      </c>
      <c r="O93" s="85"/>
      <c r="P93" s="80">
        <v>36</v>
      </c>
      <c r="Q93" s="81" t="s">
        <v>141</v>
      </c>
      <c r="R93" s="82">
        <v>0</v>
      </c>
      <c r="S93" s="83"/>
      <c r="T93" s="84">
        <v>0</v>
      </c>
      <c r="U93" s="83">
        <v>46</v>
      </c>
      <c r="V93" s="92"/>
      <c r="W93" s="85"/>
      <c r="X93" s="79"/>
      <c r="Y93" s="86"/>
    </row>
    <row r="94" spans="1:25" s="66" customFormat="1" ht="10.199999999999999">
      <c r="A94" s="70">
        <v>19</v>
      </c>
      <c r="B94" s="71">
        <v>37</v>
      </c>
      <c r="C94" s="72" t="s">
        <v>168</v>
      </c>
      <c r="D94" s="73">
        <v>6</v>
      </c>
      <c r="E94" s="74">
        <v>38.5</v>
      </c>
      <c r="F94" s="75">
        <v>6450</v>
      </c>
      <c r="G94" s="74">
        <v>11</v>
      </c>
      <c r="H94" s="93">
        <f>SUM(D94,D95)</f>
        <v>14</v>
      </c>
      <c r="I94" s="71">
        <v>37</v>
      </c>
      <c r="J94" s="72" t="s">
        <v>87</v>
      </c>
      <c r="K94" s="73">
        <v>0</v>
      </c>
      <c r="L94" s="74"/>
      <c r="M94" s="75">
        <v>0</v>
      </c>
      <c r="N94" s="74">
        <v>46</v>
      </c>
      <c r="O94" s="93">
        <f>SUM(K94,K95)</f>
        <v>2</v>
      </c>
      <c r="P94" s="71">
        <v>37</v>
      </c>
      <c r="Q94" s="72" t="s">
        <v>90</v>
      </c>
      <c r="R94" s="73">
        <v>4</v>
      </c>
      <c r="S94" s="74">
        <v>32.700000000000003</v>
      </c>
      <c r="T94" s="75">
        <v>4180</v>
      </c>
      <c r="U94" s="74">
        <v>19</v>
      </c>
      <c r="V94" s="93">
        <f>SUM(R94,R95)</f>
        <v>7</v>
      </c>
      <c r="W94" s="76">
        <f>SUM(H94,O94,V94)</f>
        <v>23</v>
      </c>
      <c r="X94" s="70">
        <f t="shared" ref="X94" si="39">SUM(W94)-25</f>
        <v>-2</v>
      </c>
      <c r="Y94" s="87" t="s">
        <v>46</v>
      </c>
    </row>
    <row r="95" spans="1:25" s="66" customFormat="1" ht="10.199999999999999">
      <c r="A95" s="70"/>
      <c r="B95" s="71">
        <v>38</v>
      </c>
      <c r="C95" s="72" t="s">
        <v>24</v>
      </c>
      <c r="D95" s="73">
        <v>8</v>
      </c>
      <c r="E95" s="74">
        <v>34.6</v>
      </c>
      <c r="F95" s="75">
        <v>8210</v>
      </c>
      <c r="G95" s="74">
        <v>5</v>
      </c>
      <c r="H95" s="94"/>
      <c r="I95" s="71">
        <v>38</v>
      </c>
      <c r="J95" s="72" t="s">
        <v>180</v>
      </c>
      <c r="K95" s="73">
        <v>2</v>
      </c>
      <c r="L95" s="74">
        <v>31.5</v>
      </c>
      <c r="M95" s="75">
        <v>2060</v>
      </c>
      <c r="N95" s="74">
        <v>33</v>
      </c>
      <c r="O95" s="94"/>
      <c r="P95" s="71">
        <v>38</v>
      </c>
      <c r="Q95" s="72" t="s">
        <v>71</v>
      </c>
      <c r="R95" s="73">
        <v>3</v>
      </c>
      <c r="S95" s="74">
        <v>32</v>
      </c>
      <c r="T95" s="75">
        <v>3120</v>
      </c>
      <c r="U95" s="74">
        <v>24</v>
      </c>
      <c r="V95" s="94"/>
      <c r="W95" s="76"/>
      <c r="X95" s="70"/>
      <c r="Y95" s="87"/>
    </row>
    <row r="96" spans="1:25" s="66" customFormat="1" ht="10.199999999999999">
      <c r="A96" s="79">
        <v>20</v>
      </c>
      <c r="B96" s="80">
        <v>39</v>
      </c>
      <c r="C96" s="81" t="s">
        <v>183</v>
      </c>
      <c r="D96" s="82">
        <v>3</v>
      </c>
      <c r="E96" s="83">
        <v>40.5</v>
      </c>
      <c r="F96" s="84">
        <v>3600</v>
      </c>
      <c r="G96" s="83">
        <v>28</v>
      </c>
      <c r="H96" s="92">
        <f>SUM(D96,D97)</f>
        <v>7</v>
      </c>
      <c r="I96" s="80">
        <v>39</v>
      </c>
      <c r="J96" s="81" t="s">
        <v>146</v>
      </c>
      <c r="K96" s="82">
        <v>4</v>
      </c>
      <c r="L96" s="83">
        <v>32.5</v>
      </c>
      <c r="M96" s="84">
        <v>4120</v>
      </c>
      <c r="N96" s="83">
        <v>16</v>
      </c>
      <c r="O96" s="92">
        <f>SUM(K96,K97)</f>
        <v>6</v>
      </c>
      <c r="P96" s="80">
        <v>39</v>
      </c>
      <c r="Q96" s="81" t="s">
        <v>53</v>
      </c>
      <c r="R96" s="82"/>
      <c r="S96" s="83"/>
      <c r="T96" s="84"/>
      <c r="U96" s="83"/>
      <c r="V96" s="92">
        <f>SUM(R96,R97)</f>
        <v>3</v>
      </c>
      <c r="W96" s="85">
        <f>SUM(H96,O96,V96)</f>
        <v>16</v>
      </c>
      <c r="X96" s="79">
        <f t="shared" ref="X96" si="40">SUM(W96)-25</f>
        <v>-9</v>
      </c>
      <c r="Y96" s="86" t="s">
        <v>46</v>
      </c>
    </row>
    <row r="97" spans="1:25" s="66" customFormat="1" ht="10.199999999999999">
      <c r="A97" s="79"/>
      <c r="B97" s="80">
        <v>40</v>
      </c>
      <c r="C97" s="81" t="s">
        <v>30</v>
      </c>
      <c r="D97" s="82">
        <v>4</v>
      </c>
      <c r="E97" s="83">
        <v>33.700000000000003</v>
      </c>
      <c r="F97" s="84">
        <v>4330</v>
      </c>
      <c r="G97" s="83">
        <v>23</v>
      </c>
      <c r="H97" s="92"/>
      <c r="I97" s="80">
        <v>40</v>
      </c>
      <c r="J97" s="81" t="s">
        <v>97</v>
      </c>
      <c r="K97" s="82">
        <v>2</v>
      </c>
      <c r="L97" s="83">
        <v>35.4</v>
      </c>
      <c r="M97" s="84">
        <v>2210</v>
      </c>
      <c r="N97" s="83">
        <v>31</v>
      </c>
      <c r="O97" s="92"/>
      <c r="P97" s="80">
        <v>40</v>
      </c>
      <c r="Q97" s="81" t="s">
        <v>160</v>
      </c>
      <c r="R97" s="82">
        <v>3</v>
      </c>
      <c r="S97" s="83">
        <v>31.5</v>
      </c>
      <c r="T97" s="84">
        <v>2850</v>
      </c>
      <c r="U97" s="83">
        <v>27</v>
      </c>
      <c r="V97" s="92"/>
      <c r="W97" s="85"/>
      <c r="X97" s="79"/>
      <c r="Y97" s="86"/>
    </row>
    <row r="98" spans="1:25" s="66" customFormat="1" ht="10.199999999999999">
      <c r="A98" s="70">
        <v>21</v>
      </c>
      <c r="B98" s="71">
        <v>41</v>
      </c>
      <c r="C98" s="72" t="s">
        <v>179</v>
      </c>
      <c r="D98" s="73">
        <v>2</v>
      </c>
      <c r="E98" s="74">
        <v>33.1</v>
      </c>
      <c r="F98" s="75">
        <v>2000</v>
      </c>
      <c r="G98" s="74">
        <v>38</v>
      </c>
      <c r="H98" s="93">
        <f>SUM(D98,D99)</f>
        <v>8</v>
      </c>
      <c r="I98" s="71">
        <v>41</v>
      </c>
      <c r="J98" s="72" t="s">
        <v>129</v>
      </c>
      <c r="K98" s="73">
        <v>2</v>
      </c>
      <c r="L98" s="74">
        <v>26.5</v>
      </c>
      <c r="M98" s="75">
        <v>1820</v>
      </c>
      <c r="N98" s="74">
        <v>37</v>
      </c>
      <c r="O98" s="93">
        <f>SUM(K98,K99)</f>
        <v>3</v>
      </c>
      <c r="P98" s="71">
        <v>41</v>
      </c>
      <c r="Q98" s="72" t="s">
        <v>143</v>
      </c>
      <c r="R98" s="73">
        <v>2</v>
      </c>
      <c r="S98" s="74">
        <v>34.6</v>
      </c>
      <c r="T98" s="75">
        <v>2090</v>
      </c>
      <c r="U98" s="74">
        <v>29</v>
      </c>
      <c r="V98" s="93">
        <f>SUM(R98,R99)</f>
        <v>6</v>
      </c>
      <c r="W98" s="76">
        <f>SUM(H98,O98,V98)</f>
        <v>17</v>
      </c>
      <c r="X98" s="70">
        <f t="shared" ref="X98" si="41">SUM(W98)-25</f>
        <v>-8</v>
      </c>
      <c r="Y98" s="87" t="s">
        <v>46</v>
      </c>
    </row>
    <row r="99" spans="1:25" s="66" customFormat="1" ht="10.199999999999999">
      <c r="A99" s="70"/>
      <c r="B99" s="71">
        <v>42</v>
      </c>
      <c r="C99" s="72" t="s">
        <v>96</v>
      </c>
      <c r="D99" s="73">
        <v>6</v>
      </c>
      <c r="E99" s="74">
        <v>35.200000000000003</v>
      </c>
      <c r="F99" s="75">
        <v>6420</v>
      </c>
      <c r="G99" s="74">
        <v>12</v>
      </c>
      <c r="H99" s="94"/>
      <c r="I99" s="71">
        <v>42</v>
      </c>
      <c r="J99" s="72" t="s">
        <v>120</v>
      </c>
      <c r="K99" s="73">
        <v>1</v>
      </c>
      <c r="L99" s="74">
        <v>26.7</v>
      </c>
      <c r="M99" s="75">
        <v>910</v>
      </c>
      <c r="N99" s="74">
        <v>41</v>
      </c>
      <c r="O99" s="94"/>
      <c r="P99" s="71">
        <v>42</v>
      </c>
      <c r="Q99" s="72" t="s">
        <v>128</v>
      </c>
      <c r="R99" s="73">
        <v>4</v>
      </c>
      <c r="S99" s="74">
        <v>34.5</v>
      </c>
      <c r="T99" s="75">
        <v>4150</v>
      </c>
      <c r="U99" s="74">
        <v>20</v>
      </c>
      <c r="V99" s="94"/>
      <c r="W99" s="76"/>
      <c r="X99" s="70"/>
      <c r="Y99" s="87"/>
    </row>
    <row r="100" spans="1:25" s="66" customFormat="1" ht="10.199999999999999">
      <c r="A100" s="95">
        <v>22</v>
      </c>
      <c r="B100" s="96">
        <v>43</v>
      </c>
      <c r="C100" s="81" t="s">
        <v>161</v>
      </c>
      <c r="D100" s="82">
        <v>3</v>
      </c>
      <c r="E100" s="83">
        <v>38.6</v>
      </c>
      <c r="F100" s="84">
        <v>3420</v>
      </c>
      <c r="G100" s="83">
        <v>29</v>
      </c>
      <c r="H100" s="92">
        <f>SUM(D100,D101)</f>
        <v>5</v>
      </c>
      <c r="I100" s="96">
        <v>43</v>
      </c>
      <c r="J100" s="81" t="s">
        <v>133</v>
      </c>
      <c r="K100" s="82">
        <v>2</v>
      </c>
      <c r="L100" s="83">
        <v>38.4</v>
      </c>
      <c r="M100" s="84">
        <v>2330</v>
      </c>
      <c r="N100" s="83">
        <v>30</v>
      </c>
      <c r="O100" s="92">
        <f>SUM(K100,K101)</f>
        <v>3</v>
      </c>
      <c r="P100" s="96">
        <v>43</v>
      </c>
      <c r="Q100" s="81" t="s">
        <v>164</v>
      </c>
      <c r="R100" s="82">
        <v>7</v>
      </c>
      <c r="S100" s="83">
        <v>37.5</v>
      </c>
      <c r="T100" s="84">
        <v>6880</v>
      </c>
      <c r="U100" s="83">
        <v>10</v>
      </c>
      <c r="V100" s="92">
        <f>SUM(R100,R101)</f>
        <v>12</v>
      </c>
      <c r="W100" s="97">
        <f>SUM(H100,O100,V100)</f>
        <v>20</v>
      </c>
      <c r="X100" s="79">
        <f t="shared" ref="X100" si="42">SUM(W100)-25</f>
        <v>-5</v>
      </c>
      <c r="Y100" s="86" t="s">
        <v>46</v>
      </c>
    </row>
    <row r="101" spans="1:25" s="66" customFormat="1" ht="10.199999999999999">
      <c r="A101" s="98"/>
      <c r="B101" s="96">
        <v>44</v>
      </c>
      <c r="C101" s="81" t="s">
        <v>158</v>
      </c>
      <c r="D101" s="82">
        <v>2</v>
      </c>
      <c r="E101" s="83">
        <v>35.200000000000003</v>
      </c>
      <c r="F101" s="84">
        <v>2270</v>
      </c>
      <c r="G101" s="83">
        <v>35</v>
      </c>
      <c r="H101" s="92"/>
      <c r="I101" s="96">
        <v>44</v>
      </c>
      <c r="J101" s="81" t="s">
        <v>154</v>
      </c>
      <c r="K101" s="82">
        <v>1</v>
      </c>
      <c r="L101" s="83">
        <v>33</v>
      </c>
      <c r="M101" s="84">
        <v>1090</v>
      </c>
      <c r="N101" s="83">
        <v>38</v>
      </c>
      <c r="O101" s="92"/>
      <c r="P101" s="96">
        <v>44</v>
      </c>
      <c r="Q101" s="81" t="s">
        <v>78</v>
      </c>
      <c r="R101" s="82">
        <v>5</v>
      </c>
      <c r="S101" s="83">
        <v>33.9</v>
      </c>
      <c r="T101" s="84">
        <v>4970</v>
      </c>
      <c r="U101" s="83">
        <v>17</v>
      </c>
      <c r="V101" s="92"/>
      <c r="W101" s="99"/>
      <c r="X101" s="79"/>
      <c r="Y101" s="86"/>
    </row>
    <row r="102" spans="1:25" s="66" customFormat="1" ht="10.199999999999999">
      <c r="A102" s="100">
        <v>23</v>
      </c>
      <c r="B102" s="71">
        <v>45</v>
      </c>
      <c r="C102" s="72" t="s">
        <v>99</v>
      </c>
      <c r="D102" s="73">
        <v>2</v>
      </c>
      <c r="E102" s="74">
        <v>40.799999999999997</v>
      </c>
      <c r="F102" s="75">
        <v>2540</v>
      </c>
      <c r="G102" s="74">
        <v>34</v>
      </c>
      <c r="H102" s="90">
        <f>SUM(D102,D103)</f>
        <v>3</v>
      </c>
      <c r="I102" s="71">
        <v>45</v>
      </c>
      <c r="J102" s="72" t="s">
        <v>20</v>
      </c>
      <c r="K102" s="73">
        <v>2</v>
      </c>
      <c r="L102" s="74">
        <v>33.5</v>
      </c>
      <c r="M102" s="75">
        <v>2210</v>
      </c>
      <c r="N102" s="74">
        <v>32</v>
      </c>
      <c r="O102" s="90">
        <f>SUM(K102,K103)</f>
        <v>3</v>
      </c>
      <c r="P102" s="71">
        <v>45</v>
      </c>
      <c r="Q102" s="72" t="s">
        <v>124</v>
      </c>
      <c r="R102" s="73">
        <v>5</v>
      </c>
      <c r="S102" s="74">
        <v>34.700000000000003</v>
      </c>
      <c r="T102" s="75">
        <v>5330</v>
      </c>
      <c r="U102" s="74">
        <v>14</v>
      </c>
      <c r="V102" s="90">
        <f>SUM(R102,R103)</f>
        <v>6</v>
      </c>
      <c r="W102" s="90">
        <f>SUM(H102,O102,V102)</f>
        <v>12</v>
      </c>
      <c r="X102" s="70">
        <f t="shared" ref="X102" si="43">SUM(W102)-25</f>
        <v>-13</v>
      </c>
      <c r="Y102" s="123" t="s">
        <v>60</v>
      </c>
    </row>
    <row r="103" spans="1:25" s="66" customFormat="1" ht="10.199999999999999">
      <c r="A103" s="102"/>
      <c r="B103" s="71">
        <v>46</v>
      </c>
      <c r="C103" s="72" t="s">
        <v>181</v>
      </c>
      <c r="D103" s="73">
        <v>1</v>
      </c>
      <c r="E103" s="74">
        <v>32.200000000000003</v>
      </c>
      <c r="F103" s="75">
        <v>1090</v>
      </c>
      <c r="G103" s="74">
        <v>41</v>
      </c>
      <c r="H103" s="91"/>
      <c r="I103" s="71">
        <v>46</v>
      </c>
      <c r="J103" s="72" t="s">
        <v>110</v>
      </c>
      <c r="K103" s="73">
        <v>1</v>
      </c>
      <c r="L103" s="74">
        <v>30</v>
      </c>
      <c r="M103" s="75">
        <v>1000</v>
      </c>
      <c r="N103" s="74">
        <v>39</v>
      </c>
      <c r="O103" s="91"/>
      <c r="P103" s="71">
        <v>46</v>
      </c>
      <c r="Q103" s="72" t="s">
        <v>86</v>
      </c>
      <c r="R103" s="73">
        <v>1</v>
      </c>
      <c r="S103" s="74">
        <v>26.1</v>
      </c>
      <c r="T103" s="75">
        <v>910</v>
      </c>
      <c r="U103" s="74">
        <v>40</v>
      </c>
      <c r="V103" s="91"/>
      <c r="W103" s="91"/>
      <c r="X103" s="70"/>
      <c r="Y103" s="124" t="s">
        <v>61</v>
      </c>
    </row>
    <row r="104" spans="1:25">
      <c r="A104" s="46" t="s">
        <v>33</v>
      </c>
      <c r="B104" s="47" t="s">
        <v>0</v>
      </c>
      <c r="C104" s="47"/>
      <c r="D104" s="47"/>
      <c r="E104" s="47"/>
      <c r="F104" s="47"/>
      <c r="G104" s="47"/>
      <c r="H104" s="47"/>
      <c r="I104" s="48" t="s">
        <v>1</v>
      </c>
      <c r="J104" s="48"/>
      <c r="K104" s="48"/>
      <c r="L104" s="48"/>
      <c r="M104" s="48"/>
      <c r="N104" s="48"/>
      <c r="O104" s="48"/>
      <c r="P104" s="49" t="s">
        <v>2</v>
      </c>
      <c r="Q104" s="49"/>
      <c r="R104" s="49"/>
      <c r="S104" s="49"/>
      <c r="T104" s="49"/>
      <c r="U104" s="49"/>
      <c r="V104" s="49"/>
      <c r="W104" s="50" t="s">
        <v>14</v>
      </c>
      <c r="X104" s="50" t="s">
        <v>23</v>
      </c>
      <c r="Y104" s="1"/>
    </row>
    <row r="105" spans="1:25">
      <c r="A105" s="51">
        <v>2024</v>
      </c>
      <c r="B105" s="47" t="s">
        <v>3</v>
      </c>
      <c r="C105" s="47"/>
      <c r="D105" s="47"/>
      <c r="E105" s="47"/>
      <c r="F105" s="47"/>
      <c r="G105" s="47"/>
      <c r="H105" s="47"/>
      <c r="I105" s="48" t="s">
        <v>3</v>
      </c>
      <c r="J105" s="48"/>
      <c r="K105" s="48"/>
      <c r="L105" s="48"/>
      <c r="M105" s="48"/>
      <c r="N105" s="48"/>
      <c r="O105" s="48"/>
      <c r="P105" s="49" t="s">
        <v>3</v>
      </c>
      <c r="Q105" s="49"/>
      <c r="R105" s="49"/>
      <c r="S105" s="49"/>
      <c r="T105" s="49"/>
      <c r="U105" s="49"/>
      <c r="V105" s="49"/>
      <c r="W105" s="52" t="s">
        <v>15</v>
      </c>
      <c r="X105" s="53" t="s">
        <v>16</v>
      </c>
      <c r="Y105" s="1"/>
    </row>
    <row r="106" spans="1:25">
      <c r="A106" s="46" t="s">
        <v>11</v>
      </c>
      <c r="B106" s="54">
        <f>SUM(H58:H103)</f>
        <v>210</v>
      </c>
      <c r="C106" s="54"/>
      <c r="D106" s="54"/>
      <c r="E106" s="54"/>
      <c r="F106" s="54"/>
      <c r="G106" s="54"/>
      <c r="H106" s="54"/>
      <c r="I106" s="55">
        <f>SUM(O58:O103)</f>
        <v>177</v>
      </c>
      <c r="J106" s="55"/>
      <c r="K106" s="55"/>
      <c r="L106" s="55"/>
      <c r="M106" s="55"/>
      <c r="N106" s="55"/>
      <c r="O106" s="55"/>
      <c r="P106" s="56">
        <f>SUM(V58:V103)</f>
        <v>199</v>
      </c>
      <c r="Q106" s="56"/>
      <c r="R106" s="56"/>
      <c r="S106" s="56"/>
      <c r="T106" s="56"/>
      <c r="U106" s="56"/>
      <c r="V106" s="56"/>
      <c r="W106" s="57">
        <f>SUM(W58:W103)</f>
        <v>586</v>
      </c>
      <c r="X106" s="58">
        <f>SUM(W58:W103)/23</f>
        <v>25.478260869565219</v>
      </c>
      <c r="Y106" s="1"/>
    </row>
    <row r="107" spans="1:25">
      <c r="A107" s="51" t="s">
        <v>62</v>
      </c>
      <c r="B107" s="59" t="s">
        <v>4</v>
      </c>
      <c r="C107" s="59"/>
      <c r="D107" s="59"/>
      <c r="E107" s="59"/>
      <c r="F107" s="59"/>
      <c r="G107" s="59"/>
      <c r="H107" s="60">
        <f>SUM(H58:H103)/23</f>
        <v>9.1304347826086953</v>
      </c>
      <c r="I107" s="59" t="s">
        <v>4</v>
      </c>
      <c r="J107" s="59"/>
      <c r="K107" s="59"/>
      <c r="L107" s="59"/>
      <c r="M107" s="59"/>
      <c r="N107" s="59"/>
      <c r="O107" s="60">
        <f>SUM(O58:O103)/23</f>
        <v>7.6956521739130439</v>
      </c>
      <c r="P107" s="59" t="s">
        <v>4</v>
      </c>
      <c r="Q107" s="59"/>
      <c r="R107" s="59"/>
      <c r="S107" s="59"/>
      <c r="T107" s="59"/>
      <c r="U107" s="59"/>
      <c r="V107" s="60">
        <f>SUM(V58:V103)/23</f>
        <v>8.6521739130434785</v>
      </c>
      <c r="W107" s="61"/>
      <c r="X107" s="58"/>
      <c r="Y107" s="1"/>
    </row>
    <row r="108" spans="1:25" ht="10.199999999999999">
      <c r="A108" s="121" t="s">
        <v>54</v>
      </c>
      <c r="B108" s="121"/>
      <c r="C108" s="121"/>
      <c r="D108" s="109"/>
      <c r="E108" s="122">
        <f>SUM(E58:E103)/45</f>
        <v>33.397777777777776</v>
      </c>
      <c r="F108" s="109"/>
      <c r="G108" s="109"/>
      <c r="H108" s="109"/>
      <c r="I108" s="109"/>
      <c r="J108" s="66"/>
      <c r="K108" s="109"/>
      <c r="L108" s="122">
        <f>SUM(L58:L103)/41</f>
        <v>32.426829268292693</v>
      </c>
      <c r="M108" s="109"/>
      <c r="N108" s="109"/>
      <c r="O108" s="109"/>
      <c r="P108" s="109"/>
      <c r="Q108" s="109"/>
      <c r="R108" s="109"/>
      <c r="S108" s="122">
        <f>SUM(S58:S103)/40</f>
        <v>32.807499999999997</v>
      </c>
      <c r="T108" s="109"/>
      <c r="U108" s="109"/>
      <c r="V108" s="109"/>
      <c r="W108" s="109"/>
      <c r="X108" s="16">
        <f>SUM(E108,L108,S108)/3</f>
        <v>32.877369015356827</v>
      </c>
      <c r="Y108" s="1"/>
    </row>
    <row r="109" spans="1:25" ht="13.2">
      <c r="A109" s="44" t="s">
        <v>63</v>
      </c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</row>
    <row r="110" spans="1:25">
      <c r="A110" s="19" t="s">
        <v>5</v>
      </c>
      <c r="B110" s="45" t="s">
        <v>43</v>
      </c>
      <c r="C110" s="45"/>
      <c r="D110" s="45"/>
      <c r="E110" s="45"/>
      <c r="F110" s="45"/>
      <c r="G110" s="45"/>
      <c r="H110" s="45"/>
      <c r="I110" s="45" t="s">
        <v>44</v>
      </c>
      <c r="J110" s="45"/>
      <c r="K110" s="45"/>
      <c r="L110" s="45"/>
      <c r="M110" s="45"/>
      <c r="N110" s="45"/>
      <c r="O110" s="45"/>
      <c r="P110" s="45" t="s">
        <v>57</v>
      </c>
      <c r="Q110" s="45"/>
      <c r="R110" s="45"/>
      <c r="S110" s="45"/>
      <c r="T110" s="45"/>
      <c r="U110" s="45"/>
      <c r="V110" s="45"/>
      <c r="W110" s="19" t="s">
        <v>14</v>
      </c>
      <c r="X110" s="20" t="s">
        <v>17</v>
      </c>
      <c r="Y110" s="21" t="s">
        <v>47</v>
      </c>
    </row>
    <row r="111" spans="1:25">
      <c r="A111" s="22" t="s">
        <v>12</v>
      </c>
      <c r="B111" s="19" t="s">
        <v>13</v>
      </c>
      <c r="C111" s="19" t="s">
        <v>10</v>
      </c>
      <c r="D111" s="19" t="s">
        <v>8</v>
      </c>
      <c r="E111" s="19" t="s">
        <v>6</v>
      </c>
      <c r="F111" s="19" t="s">
        <v>7</v>
      </c>
      <c r="G111" s="19" t="s">
        <v>9</v>
      </c>
      <c r="H111" s="19" t="s">
        <v>8</v>
      </c>
      <c r="I111" s="19" t="s">
        <v>13</v>
      </c>
      <c r="J111" s="19" t="s">
        <v>10</v>
      </c>
      <c r="K111" s="19" t="s">
        <v>8</v>
      </c>
      <c r="L111" s="19" t="s">
        <v>6</v>
      </c>
      <c r="M111" s="19" t="s">
        <v>7</v>
      </c>
      <c r="N111" s="19" t="s">
        <v>9</v>
      </c>
      <c r="O111" s="19" t="s">
        <v>8</v>
      </c>
      <c r="P111" s="19" t="s">
        <v>13</v>
      </c>
      <c r="Q111" s="19" t="s">
        <v>10</v>
      </c>
      <c r="R111" s="19" t="s">
        <v>8</v>
      </c>
      <c r="S111" s="19" t="s">
        <v>6</v>
      </c>
      <c r="T111" s="19" t="s">
        <v>7</v>
      </c>
      <c r="U111" s="19" t="s">
        <v>9</v>
      </c>
      <c r="V111" s="19" t="s">
        <v>8</v>
      </c>
      <c r="W111" s="19" t="s">
        <v>8</v>
      </c>
      <c r="X111" s="23" t="s">
        <v>18</v>
      </c>
      <c r="Y111" s="24" t="s">
        <v>48</v>
      </c>
    </row>
    <row r="112" spans="1:25">
      <c r="A112" s="29">
        <v>1</v>
      </c>
      <c r="B112" s="3">
        <v>1</v>
      </c>
      <c r="C112" s="4" t="s">
        <v>123</v>
      </c>
      <c r="D112" s="5">
        <v>2</v>
      </c>
      <c r="E112" s="6">
        <v>34.200000000000003</v>
      </c>
      <c r="F112" s="7">
        <v>2270</v>
      </c>
      <c r="G112" s="6">
        <v>30</v>
      </c>
      <c r="H112" s="32">
        <f>SUM(D112,D113)</f>
        <v>4</v>
      </c>
      <c r="I112" s="3">
        <v>1</v>
      </c>
      <c r="J112" s="4" t="s">
        <v>76</v>
      </c>
      <c r="K112" s="5">
        <v>4</v>
      </c>
      <c r="L112" s="6">
        <v>37</v>
      </c>
      <c r="M112" s="7">
        <v>4180</v>
      </c>
      <c r="N112" s="6">
        <v>12</v>
      </c>
      <c r="O112" s="32">
        <f>SUM(K112,K113)</f>
        <v>4</v>
      </c>
      <c r="P112" s="3">
        <v>1</v>
      </c>
      <c r="Q112" s="4" t="s">
        <v>136</v>
      </c>
      <c r="R112" s="5">
        <v>7</v>
      </c>
      <c r="S112" s="6">
        <v>37.200000000000003</v>
      </c>
      <c r="T112" s="7">
        <v>7150</v>
      </c>
      <c r="U112" s="6">
        <v>3</v>
      </c>
      <c r="V112" s="32">
        <f>SUM(R112,R113)</f>
        <v>9</v>
      </c>
      <c r="W112" s="32">
        <f>SUM(H112,O112,V112)</f>
        <v>17</v>
      </c>
      <c r="X112" s="29">
        <f>SUM(W112)-35</f>
        <v>-18</v>
      </c>
      <c r="Y112" s="14" t="s">
        <v>64</v>
      </c>
    </row>
    <row r="113" spans="1:25">
      <c r="A113" s="29"/>
      <c r="B113" s="3">
        <v>2</v>
      </c>
      <c r="C113" s="4" t="s">
        <v>182</v>
      </c>
      <c r="D113" s="5">
        <v>2</v>
      </c>
      <c r="E113" s="6">
        <v>37.1</v>
      </c>
      <c r="F113" s="7">
        <v>2360</v>
      </c>
      <c r="G113" s="6">
        <v>28</v>
      </c>
      <c r="H113" s="32"/>
      <c r="I113" s="3">
        <v>2</v>
      </c>
      <c r="J113" s="4" t="s">
        <v>181</v>
      </c>
      <c r="K113" s="5">
        <v>0</v>
      </c>
      <c r="L113" s="6"/>
      <c r="M113" s="7">
        <v>0</v>
      </c>
      <c r="N113" s="6">
        <v>46</v>
      </c>
      <c r="O113" s="32"/>
      <c r="P113" s="3">
        <v>2</v>
      </c>
      <c r="Q113" s="4" t="s">
        <v>167</v>
      </c>
      <c r="R113" s="5">
        <v>2</v>
      </c>
      <c r="S113" s="6">
        <v>35.5</v>
      </c>
      <c r="T113" s="7">
        <v>2270</v>
      </c>
      <c r="U113" s="6">
        <v>25</v>
      </c>
      <c r="V113" s="32"/>
      <c r="W113" s="32"/>
      <c r="X113" s="29"/>
      <c r="Y113" s="15" t="s">
        <v>65</v>
      </c>
    </row>
    <row r="114" spans="1:25">
      <c r="A114" s="39">
        <v>2</v>
      </c>
      <c r="B114" s="9">
        <v>3</v>
      </c>
      <c r="C114" s="8" t="s">
        <v>116</v>
      </c>
      <c r="D114" s="10">
        <v>2</v>
      </c>
      <c r="E114" s="11">
        <v>28.7</v>
      </c>
      <c r="F114" s="12">
        <v>1940</v>
      </c>
      <c r="G114" s="11">
        <v>34</v>
      </c>
      <c r="H114" s="41">
        <f>SUM(D114,D115)</f>
        <v>6</v>
      </c>
      <c r="I114" s="9">
        <v>3</v>
      </c>
      <c r="J114" s="8" t="s">
        <v>174</v>
      </c>
      <c r="K114" s="10">
        <v>3</v>
      </c>
      <c r="L114" s="11">
        <v>40.1</v>
      </c>
      <c r="M114" s="12">
        <v>3270</v>
      </c>
      <c r="N114" s="11">
        <v>18</v>
      </c>
      <c r="O114" s="41">
        <f>SUM(K114,K115)</f>
        <v>6</v>
      </c>
      <c r="P114" s="9">
        <v>3</v>
      </c>
      <c r="Q114" s="8" t="s">
        <v>170</v>
      </c>
      <c r="R114" s="10">
        <v>0</v>
      </c>
      <c r="S114" s="11"/>
      <c r="T114" s="12">
        <v>0</v>
      </c>
      <c r="U114" s="11">
        <v>46</v>
      </c>
      <c r="V114" s="41">
        <f>SUM(R114,R115)</f>
        <v>2</v>
      </c>
      <c r="W114" s="41">
        <f>SUM(H114,O114,V114)</f>
        <v>14</v>
      </c>
      <c r="X114" s="39">
        <f t="shared" ref="X114" si="44">SUM(W114)-35</f>
        <v>-21</v>
      </c>
      <c r="Y114" s="40" t="s">
        <v>46</v>
      </c>
    </row>
    <row r="115" spans="1:25">
      <c r="A115" s="39"/>
      <c r="B115" s="9">
        <v>4</v>
      </c>
      <c r="C115" s="8" t="s">
        <v>124</v>
      </c>
      <c r="D115" s="10">
        <v>4</v>
      </c>
      <c r="E115" s="11">
        <v>39.5</v>
      </c>
      <c r="F115" s="12">
        <v>4450</v>
      </c>
      <c r="G115" s="11">
        <v>16</v>
      </c>
      <c r="H115" s="41"/>
      <c r="I115" s="9">
        <v>4</v>
      </c>
      <c r="J115" s="8" t="s">
        <v>178</v>
      </c>
      <c r="K115" s="10">
        <v>3</v>
      </c>
      <c r="L115" s="11">
        <v>29.6</v>
      </c>
      <c r="M115" s="12">
        <v>2880</v>
      </c>
      <c r="N115" s="11">
        <v>25</v>
      </c>
      <c r="O115" s="41"/>
      <c r="P115" s="9">
        <v>4</v>
      </c>
      <c r="Q115" s="8" t="s">
        <v>25</v>
      </c>
      <c r="R115" s="10">
        <v>2</v>
      </c>
      <c r="S115" s="11">
        <v>37.700000000000003</v>
      </c>
      <c r="T115" s="12">
        <v>2360</v>
      </c>
      <c r="U115" s="11">
        <v>23</v>
      </c>
      <c r="V115" s="41"/>
      <c r="W115" s="41"/>
      <c r="X115" s="39"/>
      <c r="Y115" s="40"/>
    </row>
    <row r="116" spans="1:25">
      <c r="A116" s="29">
        <v>3</v>
      </c>
      <c r="B116" s="3">
        <v>5</v>
      </c>
      <c r="C116" s="4" t="s">
        <v>185</v>
      </c>
      <c r="D116" s="5">
        <v>0</v>
      </c>
      <c r="E116" s="6"/>
      <c r="F116" s="7">
        <v>0</v>
      </c>
      <c r="G116" s="6">
        <v>46</v>
      </c>
      <c r="H116" s="32">
        <f>SUM(D116,D117)</f>
        <v>5</v>
      </c>
      <c r="I116" s="3">
        <v>5</v>
      </c>
      <c r="J116" s="4" t="s">
        <v>175</v>
      </c>
      <c r="K116" s="5">
        <v>0</v>
      </c>
      <c r="L116" s="6"/>
      <c r="M116" s="7">
        <v>0</v>
      </c>
      <c r="N116" s="6">
        <v>46</v>
      </c>
      <c r="O116" s="32">
        <f>SUM(K116,K117)</f>
        <v>3</v>
      </c>
      <c r="P116" s="3">
        <v>5</v>
      </c>
      <c r="Q116" s="4" t="s">
        <v>102</v>
      </c>
      <c r="R116" s="5">
        <v>2</v>
      </c>
      <c r="S116" s="6">
        <v>28.2</v>
      </c>
      <c r="T116" s="7">
        <v>1880</v>
      </c>
      <c r="U116" s="6">
        <v>27.5</v>
      </c>
      <c r="V116" s="32">
        <f>SUM(R116,R117)</f>
        <v>5</v>
      </c>
      <c r="W116" s="32">
        <f>SUM(H116,O116,V116)</f>
        <v>13</v>
      </c>
      <c r="X116" s="29">
        <f t="shared" ref="X116" si="45">SUM(W116)-35</f>
        <v>-22</v>
      </c>
      <c r="Y116" s="33" t="s">
        <v>46</v>
      </c>
    </row>
    <row r="117" spans="1:25">
      <c r="A117" s="29"/>
      <c r="B117" s="3">
        <v>6</v>
      </c>
      <c r="C117" s="4" t="s">
        <v>135</v>
      </c>
      <c r="D117" s="5">
        <v>5</v>
      </c>
      <c r="E117" s="6">
        <v>34.200000000000003</v>
      </c>
      <c r="F117" s="7">
        <v>5270</v>
      </c>
      <c r="G117" s="6">
        <v>12</v>
      </c>
      <c r="H117" s="32"/>
      <c r="I117" s="3">
        <v>6</v>
      </c>
      <c r="J117" s="4" t="s">
        <v>128</v>
      </c>
      <c r="K117" s="5">
        <v>3</v>
      </c>
      <c r="L117" s="6">
        <v>32.5</v>
      </c>
      <c r="M117" s="7">
        <v>3120</v>
      </c>
      <c r="N117" s="6">
        <v>24</v>
      </c>
      <c r="O117" s="32"/>
      <c r="P117" s="3">
        <v>6</v>
      </c>
      <c r="Q117" s="4" t="s">
        <v>134</v>
      </c>
      <c r="R117" s="5">
        <v>3</v>
      </c>
      <c r="S117" s="6">
        <v>30.6</v>
      </c>
      <c r="T117" s="7">
        <v>3030</v>
      </c>
      <c r="U117" s="6">
        <v>22</v>
      </c>
      <c r="V117" s="32"/>
      <c r="W117" s="32"/>
      <c r="X117" s="29"/>
      <c r="Y117" s="33"/>
    </row>
    <row r="118" spans="1:25">
      <c r="A118" s="39">
        <v>4</v>
      </c>
      <c r="B118" s="9">
        <v>7</v>
      </c>
      <c r="C118" s="8" t="s">
        <v>89</v>
      </c>
      <c r="D118" s="10">
        <v>2</v>
      </c>
      <c r="E118" s="11">
        <v>31.2</v>
      </c>
      <c r="F118" s="12">
        <v>1940</v>
      </c>
      <c r="G118" s="11">
        <v>33</v>
      </c>
      <c r="H118" s="42">
        <f>SUM(D118,D119)</f>
        <v>2</v>
      </c>
      <c r="I118" s="9">
        <v>7</v>
      </c>
      <c r="J118" s="8" t="s">
        <v>173</v>
      </c>
      <c r="K118" s="10">
        <v>3</v>
      </c>
      <c r="L118" s="11">
        <v>32.6</v>
      </c>
      <c r="M118" s="12">
        <v>3180</v>
      </c>
      <c r="N118" s="11">
        <v>20</v>
      </c>
      <c r="O118" s="42">
        <f>SUM(K118,K119)</f>
        <v>3</v>
      </c>
      <c r="P118" s="9">
        <v>7</v>
      </c>
      <c r="Q118" s="8" t="s">
        <v>112</v>
      </c>
      <c r="R118" s="10">
        <v>4</v>
      </c>
      <c r="S118" s="11">
        <v>32</v>
      </c>
      <c r="T118" s="12">
        <v>3970</v>
      </c>
      <c r="U118" s="11">
        <v>16</v>
      </c>
      <c r="V118" s="41">
        <f>SUM(R118,R119)</f>
        <v>5</v>
      </c>
      <c r="W118" s="41">
        <f>SUM(H118,O118,V118)</f>
        <v>10</v>
      </c>
      <c r="X118" s="39">
        <f t="shared" ref="X118" si="46">SUM(W118)-35</f>
        <v>-25</v>
      </c>
      <c r="Y118" s="40" t="s">
        <v>46</v>
      </c>
    </row>
    <row r="119" spans="1:25">
      <c r="A119" s="39"/>
      <c r="B119" s="9">
        <v>8</v>
      </c>
      <c r="C119" s="8" t="s">
        <v>41</v>
      </c>
      <c r="D119" s="10">
        <v>0</v>
      </c>
      <c r="E119" s="11"/>
      <c r="F119" s="12">
        <v>0</v>
      </c>
      <c r="G119" s="11">
        <v>46</v>
      </c>
      <c r="H119" s="43"/>
      <c r="I119" s="9">
        <v>8</v>
      </c>
      <c r="J119" s="8" t="s">
        <v>148</v>
      </c>
      <c r="K119" s="10">
        <v>0</v>
      </c>
      <c r="L119" s="11"/>
      <c r="M119" s="12">
        <v>0</v>
      </c>
      <c r="N119" s="11">
        <v>46</v>
      </c>
      <c r="O119" s="43"/>
      <c r="P119" s="9">
        <v>8</v>
      </c>
      <c r="Q119" s="8" t="s">
        <v>139</v>
      </c>
      <c r="R119" s="10">
        <v>1</v>
      </c>
      <c r="S119" s="11">
        <v>30.3</v>
      </c>
      <c r="T119" s="12">
        <v>1030</v>
      </c>
      <c r="U119" s="11">
        <v>37</v>
      </c>
      <c r="V119" s="41"/>
      <c r="W119" s="41"/>
      <c r="X119" s="39"/>
      <c r="Y119" s="40"/>
    </row>
    <row r="120" spans="1:25">
      <c r="A120" s="29">
        <v>5</v>
      </c>
      <c r="B120" s="3">
        <v>9</v>
      </c>
      <c r="C120" s="4" t="s">
        <v>42</v>
      </c>
      <c r="D120" s="5">
        <v>1</v>
      </c>
      <c r="E120" s="6">
        <v>29.4</v>
      </c>
      <c r="F120" s="7">
        <v>1000</v>
      </c>
      <c r="G120" s="6">
        <v>40</v>
      </c>
      <c r="H120" s="32">
        <f>SUM(D120,D121)</f>
        <v>2</v>
      </c>
      <c r="I120" s="3">
        <v>9</v>
      </c>
      <c r="J120" s="4" t="s">
        <v>38</v>
      </c>
      <c r="K120" s="5">
        <v>5</v>
      </c>
      <c r="L120" s="6">
        <v>37.4</v>
      </c>
      <c r="M120" s="7">
        <v>5300</v>
      </c>
      <c r="N120" s="6">
        <v>9</v>
      </c>
      <c r="O120" s="27">
        <f>SUM(K120,K121)</f>
        <v>9</v>
      </c>
      <c r="P120" s="3">
        <v>9</v>
      </c>
      <c r="Q120" s="4" t="s">
        <v>132</v>
      </c>
      <c r="R120" s="5">
        <v>1</v>
      </c>
      <c r="S120" s="6">
        <v>26.2</v>
      </c>
      <c r="T120" s="7">
        <v>910</v>
      </c>
      <c r="U120" s="6">
        <v>42</v>
      </c>
      <c r="V120" s="32">
        <f>SUM(R120,R121)</f>
        <v>4</v>
      </c>
      <c r="W120" s="32">
        <f>SUM(H120,O120,V120)</f>
        <v>15</v>
      </c>
      <c r="X120" s="29">
        <f t="shared" ref="X120" si="47">SUM(W120)-35</f>
        <v>-20</v>
      </c>
      <c r="Y120" s="33" t="s">
        <v>46</v>
      </c>
    </row>
    <row r="121" spans="1:25">
      <c r="A121" s="29"/>
      <c r="B121" s="3">
        <v>10</v>
      </c>
      <c r="C121" s="4" t="s">
        <v>22</v>
      </c>
      <c r="D121" s="5">
        <v>1</v>
      </c>
      <c r="E121" s="6">
        <v>27.4</v>
      </c>
      <c r="F121" s="7">
        <v>940</v>
      </c>
      <c r="G121" s="6">
        <v>41</v>
      </c>
      <c r="H121" s="32"/>
      <c r="I121" s="3">
        <v>10</v>
      </c>
      <c r="J121" s="4" t="s">
        <v>141</v>
      </c>
      <c r="K121" s="5">
        <v>4</v>
      </c>
      <c r="L121" s="6">
        <v>34</v>
      </c>
      <c r="M121" s="7">
        <v>4180</v>
      </c>
      <c r="N121" s="6">
        <v>13</v>
      </c>
      <c r="O121" s="28"/>
      <c r="P121" s="3">
        <v>10</v>
      </c>
      <c r="Q121" s="4" t="s">
        <v>150</v>
      </c>
      <c r="R121" s="5">
        <v>3</v>
      </c>
      <c r="S121" s="6">
        <v>35.200000000000003</v>
      </c>
      <c r="T121" s="7">
        <v>3090</v>
      </c>
      <c r="U121" s="6">
        <v>21</v>
      </c>
      <c r="V121" s="32"/>
      <c r="W121" s="32"/>
      <c r="X121" s="29"/>
      <c r="Y121" s="33"/>
    </row>
    <row r="122" spans="1:25">
      <c r="A122" s="39">
        <v>6</v>
      </c>
      <c r="B122" s="9">
        <v>11</v>
      </c>
      <c r="C122" s="8" t="s">
        <v>122</v>
      </c>
      <c r="D122" s="10">
        <v>9</v>
      </c>
      <c r="E122" s="11">
        <v>34.700000000000003</v>
      </c>
      <c r="F122" s="12">
        <v>9360</v>
      </c>
      <c r="G122" s="11">
        <v>4</v>
      </c>
      <c r="H122" s="41">
        <f>SUM(D122,D123)</f>
        <v>12</v>
      </c>
      <c r="I122" s="9">
        <v>11</v>
      </c>
      <c r="J122" s="8" t="s">
        <v>144</v>
      </c>
      <c r="K122" s="10">
        <v>1</v>
      </c>
      <c r="L122" s="11">
        <v>28</v>
      </c>
      <c r="M122" s="12">
        <v>940</v>
      </c>
      <c r="N122" s="11">
        <v>40</v>
      </c>
      <c r="O122" s="42">
        <f>SUM(K122,K123)</f>
        <v>6</v>
      </c>
      <c r="P122" s="9">
        <v>11</v>
      </c>
      <c r="Q122" s="8" t="s">
        <v>109</v>
      </c>
      <c r="R122" s="10">
        <v>4</v>
      </c>
      <c r="S122" s="11">
        <v>33.4</v>
      </c>
      <c r="T122" s="12">
        <v>4060</v>
      </c>
      <c r="U122" s="11">
        <v>14</v>
      </c>
      <c r="V122" s="41">
        <f>SUM(R122,R123)</f>
        <v>11</v>
      </c>
      <c r="W122" s="41">
        <f>SUM(H122,O122,V122)</f>
        <v>29</v>
      </c>
      <c r="X122" s="39">
        <f t="shared" ref="X122" si="48">SUM(W122)-35</f>
        <v>-6</v>
      </c>
      <c r="Y122" s="40" t="s">
        <v>46</v>
      </c>
    </row>
    <row r="123" spans="1:25">
      <c r="A123" s="39"/>
      <c r="B123" s="9">
        <v>12</v>
      </c>
      <c r="C123" s="8" t="s">
        <v>104</v>
      </c>
      <c r="D123" s="10">
        <v>3</v>
      </c>
      <c r="E123" s="11">
        <v>30.5</v>
      </c>
      <c r="F123" s="12">
        <v>2910</v>
      </c>
      <c r="G123" s="11">
        <v>27</v>
      </c>
      <c r="H123" s="41"/>
      <c r="I123" s="9">
        <v>12</v>
      </c>
      <c r="J123" s="8" t="s">
        <v>26</v>
      </c>
      <c r="K123" s="10">
        <v>5</v>
      </c>
      <c r="L123" s="11">
        <v>36.5</v>
      </c>
      <c r="M123" s="12">
        <v>5600</v>
      </c>
      <c r="N123" s="11">
        <v>7</v>
      </c>
      <c r="O123" s="43"/>
      <c r="P123" s="9">
        <v>12</v>
      </c>
      <c r="Q123" s="8" t="s">
        <v>171</v>
      </c>
      <c r="R123" s="10">
        <v>7</v>
      </c>
      <c r="S123" s="11">
        <v>32</v>
      </c>
      <c r="T123" s="12">
        <v>6970</v>
      </c>
      <c r="U123" s="11">
        <v>7</v>
      </c>
      <c r="V123" s="41"/>
      <c r="W123" s="41"/>
      <c r="X123" s="39"/>
      <c r="Y123" s="40"/>
    </row>
    <row r="124" spans="1:25">
      <c r="A124" s="29">
        <v>7</v>
      </c>
      <c r="B124" s="3">
        <v>13</v>
      </c>
      <c r="C124" s="4" t="s">
        <v>82</v>
      </c>
      <c r="D124" s="5">
        <v>12</v>
      </c>
      <c r="E124" s="6">
        <v>36.5</v>
      </c>
      <c r="F124" s="7">
        <v>12030</v>
      </c>
      <c r="G124" s="6">
        <v>1</v>
      </c>
      <c r="H124" s="32">
        <f>SUM(D124,D125)</f>
        <v>19</v>
      </c>
      <c r="I124" s="3">
        <v>13</v>
      </c>
      <c r="J124" s="4" t="s">
        <v>113</v>
      </c>
      <c r="K124" s="5">
        <v>7</v>
      </c>
      <c r="L124" s="6">
        <v>32.200000000000003</v>
      </c>
      <c r="M124" s="7">
        <v>6730</v>
      </c>
      <c r="N124" s="6">
        <v>4</v>
      </c>
      <c r="O124" s="27">
        <f>SUM(K124,K125)</f>
        <v>9</v>
      </c>
      <c r="P124" s="3">
        <v>13</v>
      </c>
      <c r="Q124" s="4" t="s">
        <v>147</v>
      </c>
      <c r="R124" s="5">
        <v>3</v>
      </c>
      <c r="S124" s="6">
        <v>39.4</v>
      </c>
      <c r="T124" s="7">
        <v>3450</v>
      </c>
      <c r="U124" s="6">
        <v>20</v>
      </c>
      <c r="V124" s="32">
        <f>SUM(R124,R125)</f>
        <v>10</v>
      </c>
      <c r="W124" s="32">
        <f>SUM(H124,O124,V124)</f>
        <v>38</v>
      </c>
      <c r="X124" s="29">
        <f t="shared" ref="X124" si="49">SUM(W124)-35</f>
        <v>3</v>
      </c>
      <c r="Y124" s="33" t="s">
        <v>46</v>
      </c>
    </row>
    <row r="125" spans="1:25">
      <c r="A125" s="29"/>
      <c r="B125" s="3">
        <v>14</v>
      </c>
      <c r="C125" s="4" t="s">
        <v>121</v>
      </c>
      <c r="D125" s="5">
        <v>7</v>
      </c>
      <c r="E125" s="6">
        <v>31.9</v>
      </c>
      <c r="F125" s="7">
        <v>6670</v>
      </c>
      <c r="G125" s="6">
        <v>7</v>
      </c>
      <c r="H125" s="32"/>
      <c r="I125" s="3">
        <v>14</v>
      </c>
      <c r="J125" s="4" t="s">
        <v>126</v>
      </c>
      <c r="K125" s="5">
        <v>2</v>
      </c>
      <c r="L125" s="6">
        <v>29.3</v>
      </c>
      <c r="M125" s="7">
        <v>1940</v>
      </c>
      <c r="N125" s="6">
        <v>33</v>
      </c>
      <c r="O125" s="28"/>
      <c r="P125" s="3">
        <v>14</v>
      </c>
      <c r="Q125" s="4" t="s">
        <v>131</v>
      </c>
      <c r="R125" s="5">
        <v>7</v>
      </c>
      <c r="S125" s="6">
        <v>35.200000000000003</v>
      </c>
      <c r="T125" s="7">
        <v>6970</v>
      </c>
      <c r="U125" s="6">
        <v>5</v>
      </c>
      <c r="V125" s="32"/>
      <c r="W125" s="32"/>
      <c r="X125" s="29"/>
      <c r="Y125" s="33"/>
    </row>
    <row r="126" spans="1:25">
      <c r="A126" s="39">
        <v>8</v>
      </c>
      <c r="B126" s="9">
        <v>15</v>
      </c>
      <c r="C126" s="8" t="s">
        <v>92</v>
      </c>
      <c r="D126" s="10">
        <v>5</v>
      </c>
      <c r="E126" s="11">
        <v>35.6</v>
      </c>
      <c r="F126" s="12">
        <v>5510</v>
      </c>
      <c r="G126" s="11">
        <v>11</v>
      </c>
      <c r="H126" s="41">
        <f>SUM(D126,D127)</f>
        <v>6</v>
      </c>
      <c r="I126" s="9">
        <v>15</v>
      </c>
      <c r="J126" s="8" t="s">
        <v>39</v>
      </c>
      <c r="K126" s="10">
        <v>3</v>
      </c>
      <c r="L126" s="11">
        <v>29.1</v>
      </c>
      <c r="M126" s="12">
        <v>2820</v>
      </c>
      <c r="N126" s="11">
        <v>27</v>
      </c>
      <c r="O126" s="41">
        <f>SUM(K126,K127)</f>
        <v>6</v>
      </c>
      <c r="P126" s="9">
        <v>15</v>
      </c>
      <c r="Q126" s="8" t="s">
        <v>130</v>
      </c>
      <c r="R126" s="10">
        <v>5</v>
      </c>
      <c r="S126" s="11">
        <v>33.9</v>
      </c>
      <c r="T126" s="12">
        <v>5090</v>
      </c>
      <c r="U126" s="11">
        <v>10</v>
      </c>
      <c r="V126" s="41">
        <f>SUM(R126,R127)</f>
        <v>7</v>
      </c>
      <c r="W126" s="41">
        <f>SUM(H126,O126,V126)</f>
        <v>19</v>
      </c>
      <c r="X126" s="39">
        <f t="shared" ref="X126" si="50">SUM(W126)-35</f>
        <v>-16</v>
      </c>
      <c r="Y126" s="40" t="s">
        <v>46</v>
      </c>
    </row>
    <row r="127" spans="1:25">
      <c r="A127" s="39"/>
      <c r="B127" s="9">
        <v>16</v>
      </c>
      <c r="C127" s="8" t="s">
        <v>162</v>
      </c>
      <c r="D127" s="10">
        <v>1</v>
      </c>
      <c r="E127" s="11">
        <v>25.1</v>
      </c>
      <c r="F127" s="12">
        <v>880</v>
      </c>
      <c r="G127" s="11">
        <v>42</v>
      </c>
      <c r="H127" s="41"/>
      <c r="I127" s="9">
        <v>16</v>
      </c>
      <c r="J127" s="8" t="s">
        <v>177</v>
      </c>
      <c r="K127" s="10">
        <v>3</v>
      </c>
      <c r="L127" s="11">
        <v>35</v>
      </c>
      <c r="M127" s="12">
        <v>3270</v>
      </c>
      <c r="N127" s="11">
        <v>19</v>
      </c>
      <c r="O127" s="41"/>
      <c r="P127" s="9">
        <v>16</v>
      </c>
      <c r="Q127" s="8" t="s">
        <v>34</v>
      </c>
      <c r="R127" s="10">
        <v>2</v>
      </c>
      <c r="S127" s="11">
        <v>28.9</v>
      </c>
      <c r="T127" s="12">
        <v>1850</v>
      </c>
      <c r="U127" s="11">
        <v>29</v>
      </c>
      <c r="V127" s="41"/>
      <c r="W127" s="41"/>
      <c r="X127" s="39"/>
      <c r="Y127" s="40"/>
    </row>
    <row r="128" spans="1:25">
      <c r="A128" s="29">
        <v>9</v>
      </c>
      <c r="B128" s="3">
        <v>17</v>
      </c>
      <c r="C128" s="4" t="s">
        <v>79</v>
      </c>
      <c r="D128" s="5">
        <v>12</v>
      </c>
      <c r="E128" s="6">
        <v>30.5</v>
      </c>
      <c r="F128" s="7">
        <v>11010</v>
      </c>
      <c r="G128" s="6">
        <v>2</v>
      </c>
      <c r="H128" s="32">
        <f>SUM(D128,D129)</f>
        <v>15</v>
      </c>
      <c r="I128" s="3">
        <v>17</v>
      </c>
      <c r="J128" s="4" t="s">
        <v>183</v>
      </c>
      <c r="K128" s="5">
        <v>5</v>
      </c>
      <c r="L128" s="6">
        <v>36</v>
      </c>
      <c r="M128" s="7">
        <v>5360</v>
      </c>
      <c r="N128" s="6">
        <v>8</v>
      </c>
      <c r="O128" s="32">
        <f>SUM(K128,K129)</f>
        <v>8</v>
      </c>
      <c r="P128" s="3">
        <v>17</v>
      </c>
      <c r="Q128" s="4" t="s">
        <v>166</v>
      </c>
      <c r="R128" s="5">
        <v>2</v>
      </c>
      <c r="S128" s="6">
        <v>32.200000000000003</v>
      </c>
      <c r="T128" s="7">
        <v>2000</v>
      </c>
      <c r="U128" s="6">
        <v>26</v>
      </c>
      <c r="V128" s="32">
        <f>SUM(R128,R129)</f>
        <v>3</v>
      </c>
      <c r="W128" s="32">
        <f>SUM(H128,O128,V128)</f>
        <v>26</v>
      </c>
      <c r="X128" s="29">
        <f t="shared" ref="X128" si="51">SUM(W128)-35</f>
        <v>-9</v>
      </c>
      <c r="Y128" s="33" t="s">
        <v>46</v>
      </c>
    </row>
    <row r="129" spans="1:25">
      <c r="A129" s="29"/>
      <c r="B129" s="3">
        <v>18</v>
      </c>
      <c r="C129" s="4" t="s">
        <v>117</v>
      </c>
      <c r="D129" s="5">
        <v>3</v>
      </c>
      <c r="E129" s="6">
        <v>33.700000000000003</v>
      </c>
      <c r="F129" s="7">
        <v>3210</v>
      </c>
      <c r="G129" s="6">
        <v>25</v>
      </c>
      <c r="H129" s="32"/>
      <c r="I129" s="3">
        <v>18</v>
      </c>
      <c r="J129" s="4" t="s">
        <v>81</v>
      </c>
      <c r="K129" s="5">
        <v>3</v>
      </c>
      <c r="L129" s="6">
        <v>32</v>
      </c>
      <c r="M129" s="7">
        <v>2850</v>
      </c>
      <c r="N129" s="6">
        <v>26</v>
      </c>
      <c r="O129" s="32"/>
      <c r="P129" s="3">
        <v>18</v>
      </c>
      <c r="Q129" s="4" t="s">
        <v>154</v>
      </c>
      <c r="R129" s="5">
        <v>1</v>
      </c>
      <c r="S129" s="6">
        <v>32</v>
      </c>
      <c r="T129" s="7">
        <v>1060</v>
      </c>
      <c r="U129" s="6">
        <v>35</v>
      </c>
      <c r="V129" s="32"/>
      <c r="W129" s="32"/>
      <c r="X129" s="29"/>
      <c r="Y129" s="33"/>
    </row>
    <row r="130" spans="1:25">
      <c r="A130" s="39">
        <v>10</v>
      </c>
      <c r="B130" s="9">
        <v>19</v>
      </c>
      <c r="C130" s="8" t="s">
        <v>75</v>
      </c>
      <c r="D130" s="10">
        <v>2</v>
      </c>
      <c r="E130" s="11">
        <v>27.2</v>
      </c>
      <c r="F130" s="12">
        <v>1820</v>
      </c>
      <c r="G130" s="11">
        <v>36</v>
      </c>
      <c r="H130" s="41">
        <f>SUM(D130,D131)</f>
        <v>6</v>
      </c>
      <c r="I130" s="9">
        <v>19</v>
      </c>
      <c r="J130" s="8" t="s">
        <v>86</v>
      </c>
      <c r="K130" s="10">
        <v>1</v>
      </c>
      <c r="L130" s="11">
        <v>37.1</v>
      </c>
      <c r="M130" s="12">
        <v>1240</v>
      </c>
      <c r="N130" s="11">
        <v>38</v>
      </c>
      <c r="O130" s="41">
        <f>SUM(K130,K131)</f>
        <v>3</v>
      </c>
      <c r="P130" s="9">
        <v>19</v>
      </c>
      <c r="Q130" s="8" t="s">
        <v>142</v>
      </c>
      <c r="R130" s="10">
        <v>4</v>
      </c>
      <c r="S130" s="11">
        <v>31.3</v>
      </c>
      <c r="T130" s="12">
        <v>3910</v>
      </c>
      <c r="U130" s="11">
        <v>17</v>
      </c>
      <c r="V130" s="41">
        <f>SUM(R130,R131)</f>
        <v>8</v>
      </c>
      <c r="W130" s="41">
        <f>SUM(H130,O130,V130)</f>
        <v>17</v>
      </c>
      <c r="X130" s="39">
        <f t="shared" ref="X130" si="52">SUM(W130)-35</f>
        <v>-18</v>
      </c>
      <c r="Y130" s="40" t="s">
        <v>46</v>
      </c>
    </row>
    <row r="131" spans="1:25">
      <c r="A131" s="39"/>
      <c r="B131" s="9">
        <v>20</v>
      </c>
      <c r="C131" s="8" t="s">
        <v>32</v>
      </c>
      <c r="D131" s="10">
        <v>4</v>
      </c>
      <c r="E131" s="11">
        <v>38.299999999999997</v>
      </c>
      <c r="F131" s="12">
        <v>4060</v>
      </c>
      <c r="G131" s="11">
        <v>18</v>
      </c>
      <c r="H131" s="41"/>
      <c r="I131" s="9">
        <v>20</v>
      </c>
      <c r="J131" s="8" t="s">
        <v>30</v>
      </c>
      <c r="K131" s="10">
        <v>2</v>
      </c>
      <c r="L131" s="11">
        <v>28.8</v>
      </c>
      <c r="M131" s="12">
        <v>1940</v>
      </c>
      <c r="N131" s="11">
        <v>34</v>
      </c>
      <c r="O131" s="41"/>
      <c r="P131" s="9">
        <v>20</v>
      </c>
      <c r="Q131" s="8" t="s">
        <v>110</v>
      </c>
      <c r="R131" s="10">
        <v>4</v>
      </c>
      <c r="S131" s="11">
        <v>35.9</v>
      </c>
      <c r="T131" s="12">
        <v>4060</v>
      </c>
      <c r="U131" s="11">
        <v>13</v>
      </c>
      <c r="V131" s="41"/>
      <c r="W131" s="41"/>
      <c r="X131" s="39"/>
      <c r="Y131" s="40"/>
    </row>
    <row r="132" spans="1:25">
      <c r="A132" s="29">
        <v>11</v>
      </c>
      <c r="B132" s="3">
        <v>21</v>
      </c>
      <c r="C132" s="4" t="s">
        <v>164</v>
      </c>
      <c r="D132" s="5">
        <v>10</v>
      </c>
      <c r="E132" s="6">
        <v>33.6</v>
      </c>
      <c r="F132" s="7">
        <v>9910</v>
      </c>
      <c r="G132" s="6">
        <v>3</v>
      </c>
      <c r="H132" s="32">
        <f>SUM(D132,D133)</f>
        <v>15</v>
      </c>
      <c r="I132" s="3">
        <v>21</v>
      </c>
      <c r="J132" s="4" t="s">
        <v>24</v>
      </c>
      <c r="K132" s="5">
        <v>4</v>
      </c>
      <c r="L132" s="6">
        <v>29.4</v>
      </c>
      <c r="M132" s="7">
        <v>3790</v>
      </c>
      <c r="N132" s="6">
        <v>17</v>
      </c>
      <c r="O132" s="32">
        <f>SUM(K132,K133)</f>
        <v>10</v>
      </c>
      <c r="P132" s="3">
        <v>21</v>
      </c>
      <c r="Q132" s="4" t="s">
        <v>118</v>
      </c>
      <c r="R132" s="5">
        <v>7</v>
      </c>
      <c r="S132" s="6">
        <v>33.4</v>
      </c>
      <c r="T132" s="7">
        <v>6970</v>
      </c>
      <c r="U132" s="6">
        <v>6</v>
      </c>
      <c r="V132" s="32">
        <f>SUM(R132,R133)</f>
        <v>8</v>
      </c>
      <c r="W132" s="32">
        <f>SUM(H132,O132,V132)</f>
        <v>33</v>
      </c>
      <c r="X132" s="29">
        <f t="shared" ref="X132" si="53">SUM(W132)-35</f>
        <v>-2</v>
      </c>
      <c r="Y132" s="33" t="s">
        <v>46</v>
      </c>
    </row>
    <row r="133" spans="1:25">
      <c r="A133" s="29"/>
      <c r="B133" s="3">
        <v>22</v>
      </c>
      <c r="C133" s="4" t="s">
        <v>29</v>
      </c>
      <c r="D133" s="5">
        <v>5</v>
      </c>
      <c r="E133" s="6">
        <v>35.200000000000003</v>
      </c>
      <c r="F133" s="7">
        <v>5060</v>
      </c>
      <c r="G133" s="6">
        <v>15</v>
      </c>
      <c r="H133" s="32"/>
      <c r="I133" s="3">
        <v>22</v>
      </c>
      <c r="J133" s="4" t="s">
        <v>119</v>
      </c>
      <c r="K133" s="5">
        <v>6</v>
      </c>
      <c r="L133" s="6">
        <v>35.799999999999997</v>
      </c>
      <c r="M133" s="7">
        <v>6360</v>
      </c>
      <c r="N133" s="6">
        <v>6</v>
      </c>
      <c r="O133" s="32"/>
      <c r="P133" s="3">
        <v>22</v>
      </c>
      <c r="Q133" s="4" t="s">
        <v>87</v>
      </c>
      <c r="R133" s="5">
        <v>1</v>
      </c>
      <c r="S133" s="6">
        <v>26.3</v>
      </c>
      <c r="T133" s="7">
        <v>910</v>
      </c>
      <c r="U133" s="6">
        <v>41</v>
      </c>
      <c r="V133" s="32"/>
      <c r="W133" s="32"/>
      <c r="X133" s="29"/>
      <c r="Y133" s="33"/>
    </row>
    <row r="134" spans="1:25">
      <c r="A134" s="39">
        <v>12</v>
      </c>
      <c r="B134" s="9">
        <v>23</v>
      </c>
      <c r="C134" s="8" t="s">
        <v>74</v>
      </c>
      <c r="D134" s="10">
        <v>1</v>
      </c>
      <c r="E134" s="11">
        <v>29.8</v>
      </c>
      <c r="F134" s="12">
        <v>1000</v>
      </c>
      <c r="G134" s="11">
        <v>39</v>
      </c>
      <c r="H134" s="41">
        <f>SUM(D134,D135)</f>
        <v>2</v>
      </c>
      <c r="I134" s="9">
        <v>23</v>
      </c>
      <c r="J134" s="8" t="s">
        <v>90</v>
      </c>
      <c r="K134" s="10">
        <v>0</v>
      </c>
      <c r="L134" s="11"/>
      <c r="M134" s="12">
        <v>0</v>
      </c>
      <c r="N134" s="11">
        <v>46</v>
      </c>
      <c r="O134" s="41">
        <f>SUM(K134,K135)</f>
        <v>0</v>
      </c>
      <c r="P134" s="9">
        <v>23</v>
      </c>
      <c r="Q134" s="8" t="s">
        <v>98</v>
      </c>
      <c r="R134" s="10">
        <v>0</v>
      </c>
      <c r="S134" s="11"/>
      <c r="T134" s="12">
        <v>0</v>
      </c>
      <c r="U134" s="11">
        <v>46</v>
      </c>
      <c r="V134" s="41">
        <f>SUM(R134,R135)</f>
        <v>1</v>
      </c>
      <c r="W134" s="41">
        <f>SUM(H134,O134,V134)</f>
        <v>3</v>
      </c>
      <c r="X134" s="39">
        <f t="shared" ref="X134" si="54">SUM(W134)-35</f>
        <v>-32</v>
      </c>
      <c r="Y134" s="40" t="s">
        <v>46</v>
      </c>
    </row>
    <row r="135" spans="1:25">
      <c r="A135" s="39"/>
      <c r="B135" s="9">
        <v>24</v>
      </c>
      <c r="C135" s="8" t="s">
        <v>138</v>
      </c>
      <c r="D135" s="10">
        <v>1</v>
      </c>
      <c r="E135" s="11">
        <v>32</v>
      </c>
      <c r="F135" s="12">
        <v>1060</v>
      </c>
      <c r="G135" s="11">
        <v>37</v>
      </c>
      <c r="H135" s="41"/>
      <c r="I135" s="9">
        <v>24</v>
      </c>
      <c r="J135" s="8" t="s">
        <v>94</v>
      </c>
      <c r="K135" s="10">
        <v>0</v>
      </c>
      <c r="L135" s="11"/>
      <c r="M135" s="12">
        <v>0</v>
      </c>
      <c r="N135" s="11">
        <v>46</v>
      </c>
      <c r="O135" s="41"/>
      <c r="P135" s="9">
        <v>24</v>
      </c>
      <c r="Q135" s="8" t="s">
        <v>99</v>
      </c>
      <c r="R135" s="10">
        <v>1</v>
      </c>
      <c r="S135" s="11">
        <v>34.299999999999997</v>
      </c>
      <c r="T135" s="12">
        <v>1150</v>
      </c>
      <c r="U135" s="11">
        <v>32</v>
      </c>
      <c r="V135" s="41"/>
      <c r="W135" s="41"/>
      <c r="X135" s="39"/>
      <c r="Y135" s="40"/>
    </row>
    <row r="136" spans="1:25">
      <c r="A136" s="29">
        <v>13</v>
      </c>
      <c r="B136" s="3">
        <v>25</v>
      </c>
      <c r="C136" s="4" t="s">
        <v>163</v>
      </c>
      <c r="D136" s="5">
        <v>3</v>
      </c>
      <c r="E136" s="6">
        <v>37</v>
      </c>
      <c r="F136" s="7">
        <v>3330</v>
      </c>
      <c r="G136" s="6">
        <v>24</v>
      </c>
      <c r="H136" s="32">
        <f>SUM(D136,D137)</f>
        <v>8</v>
      </c>
      <c r="I136" s="3">
        <v>25</v>
      </c>
      <c r="J136" s="4" t="s">
        <v>84</v>
      </c>
      <c r="K136" s="5">
        <v>1</v>
      </c>
      <c r="L136" s="6">
        <v>36</v>
      </c>
      <c r="M136" s="7">
        <v>1180</v>
      </c>
      <c r="N136" s="6">
        <v>39</v>
      </c>
      <c r="O136" s="32">
        <f>SUM(K136,K137)</f>
        <v>4</v>
      </c>
      <c r="P136" s="3">
        <v>25</v>
      </c>
      <c r="Q136" s="4" t="s">
        <v>83</v>
      </c>
      <c r="R136" s="5">
        <v>2</v>
      </c>
      <c r="S136" s="6">
        <v>28.2</v>
      </c>
      <c r="T136" s="7">
        <v>1880</v>
      </c>
      <c r="U136" s="6">
        <v>27.5</v>
      </c>
      <c r="V136" s="32">
        <f>SUM(R136,R137)</f>
        <v>3</v>
      </c>
      <c r="W136" s="32">
        <f>SUM(H136,O136,V136)</f>
        <v>15</v>
      </c>
      <c r="X136" s="29">
        <f t="shared" ref="X136" si="55">SUM(W136)-35</f>
        <v>-20</v>
      </c>
      <c r="Y136" s="33" t="s">
        <v>46</v>
      </c>
    </row>
    <row r="137" spans="1:25">
      <c r="A137" s="29"/>
      <c r="B137" s="3">
        <v>26</v>
      </c>
      <c r="C137" s="4" t="s">
        <v>35</v>
      </c>
      <c r="D137" s="5">
        <v>5</v>
      </c>
      <c r="E137" s="6">
        <v>36</v>
      </c>
      <c r="F137" s="7">
        <v>5120</v>
      </c>
      <c r="G137" s="6">
        <v>13</v>
      </c>
      <c r="H137" s="32"/>
      <c r="I137" s="3">
        <v>26</v>
      </c>
      <c r="J137" s="4" t="s">
        <v>179</v>
      </c>
      <c r="K137" s="5">
        <v>3</v>
      </c>
      <c r="L137" s="6">
        <v>37.200000000000003</v>
      </c>
      <c r="M137" s="7">
        <v>3150</v>
      </c>
      <c r="N137" s="6">
        <v>21</v>
      </c>
      <c r="O137" s="32"/>
      <c r="P137" s="3">
        <v>26</v>
      </c>
      <c r="Q137" s="4" t="s">
        <v>169</v>
      </c>
      <c r="R137" s="5">
        <v>1</v>
      </c>
      <c r="S137" s="6">
        <v>30</v>
      </c>
      <c r="T137" s="7">
        <v>1000</v>
      </c>
      <c r="U137" s="6">
        <v>38</v>
      </c>
      <c r="V137" s="32"/>
      <c r="W137" s="32"/>
      <c r="X137" s="29"/>
      <c r="Y137" s="33"/>
    </row>
    <row r="138" spans="1:25">
      <c r="A138" s="39">
        <v>14</v>
      </c>
      <c r="B138" s="9">
        <v>27</v>
      </c>
      <c r="C138" s="8" t="s">
        <v>184</v>
      </c>
      <c r="D138" s="10">
        <v>0</v>
      </c>
      <c r="E138" s="11"/>
      <c r="F138" s="12">
        <v>0</v>
      </c>
      <c r="G138" s="11">
        <v>46</v>
      </c>
      <c r="H138" s="41">
        <f>SUM(D138,D139)</f>
        <v>4</v>
      </c>
      <c r="I138" s="9">
        <v>27</v>
      </c>
      <c r="J138" s="8" t="s">
        <v>77</v>
      </c>
      <c r="K138" s="10">
        <v>3</v>
      </c>
      <c r="L138" s="11">
        <v>34.299999999999997</v>
      </c>
      <c r="M138" s="12">
        <v>3120</v>
      </c>
      <c r="N138" s="11">
        <v>23</v>
      </c>
      <c r="O138" s="41">
        <f>SUM(K138,K139)</f>
        <v>7</v>
      </c>
      <c r="P138" s="9">
        <v>27</v>
      </c>
      <c r="Q138" s="8" t="s">
        <v>40</v>
      </c>
      <c r="R138" s="10">
        <v>0</v>
      </c>
      <c r="S138" s="11"/>
      <c r="T138" s="12">
        <v>0</v>
      </c>
      <c r="U138" s="11">
        <v>46</v>
      </c>
      <c r="V138" s="41">
        <f>SUM(R138,R139)</f>
        <v>1</v>
      </c>
      <c r="W138" s="36">
        <f>SUM(H138,O138,V138)</f>
        <v>12</v>
      </c>
      <c r="X138" s="39">
        <f t="shared" ref="X138" si="56">SUM(W138)-35</f>
        <v>-23</v>
      </c>
      <c r="Y138" s="40" t="s">
        <v>46</v>
      </c>
    </row>
    <row r="139" spans="1:25">
      <c r="A139" s="39"/>
      <c r="B139" s="9">
        <v>28</v>
      </c>
      <c r="C139" s="8" t="s">
        <v>95</v>
      </c>
      <c r="D139" s="10">
        <v>4</v>
      </c>
      <c r="E139" s="11">
        <v>33.200000000000003</v>
      </c>
      <c r="F139" s="12">
        <v>4030</v>
      </c>
      <c r="G139" s="11">
        <v>19</v>
      </c>
      <c r="H139" s="41"/>
      <c r="I139" s="9">
        <v>28</v>
      </c>
      <c r="J139" s="8" t="s">
        <v>103</v>
      </c>
      <c r="K139" s="10">
        <v>4</v>
      </c>
      <c r="L139" s="11">
        <v>38</v>
      </c>
      <c r="M139" s="12">
        <v>4330</v>
      </c>
      <c r="N139" s="11">
        <v>11</v>
      </c>
      <c r="O139" s="41"/>
      <c r="P139" s="9">
        <v>28</v>
      </c>
      <c r="Q139" s="8" t="s">
        <v>120</v>
      </c>
      <c r="R139" s="10">
        <v>1</v>
      </c>
      <c r="S139" s="11">
        <v>33</v>
      </c>
      <c r="T139" s="12">
        <v>1090</v>
      </c>
      <c r="U139" s="11">
        <v>33</v>
      </c>
      <c r="V139" s="41"/>
      <c r="W139" s="36"/>
      <c r="X139" s="39"/>
      <c r="Y139" s="40"/>
    </row>
    <row r="140" spans="1:25">
      <c r="A140" s="29">
        <v>15</v>
      </c>
      <c r="B140" s="3">
        <v>29</v>
      </c>
      <c r="C140" s="4" t="s">
        <v>70</v>
      </c>
      <c r="D140" s="5">
        <v>5</v>
      </c>
      <c r="E140" s="6">
        <v>36.700000000000003</v>
      </c>
      <c r="F140" s="7">
        <v>5060</v>
      </c>
      <c r="G140" s="6">
        <v>14</v>
      </c>
      <c r="H140" s="32">
        <f>SUM(D140,D141)</f>
        <v>11</v>
      </c>
      <c r="I140" s="3">
        <v>29</v>
      </c>
      <c r="J140" s="4" t="s">
        <v>101</v>
      </c>
      <c r="K140" s="5">
        <v>2</v>
      </c>
      <c r="L140" s="6">
        <v>27.2</v>
      </c>
      <c r="M140" s="7">
        <v>1850</v>
      </c>
      <c r="N140" s="6">
        <v>36</v>
      </c>
      <c r="O140" s="32">
        <f>SUM(K140,K141)</f>
        <v>6</v>
      </c>
      <c r="P140" s="3">
        <v>29</v>
      </c>
      <c r="Q140" s="4" t="s">
        <v>114</v>
      </c>
      <c r="R140" s="5">
        <v>6</v>
      </c>
      <c r="S140" s="6">
        <v>32.5</v>
      </c>
      <c r="T140" s="7">
        <v>6030</v>
      </c>
      <c r="U140" s="6">
        <v>8</v>
      </c>
      <c r="V140" s="32">
        <f>SUM(R140,R141)</f>
        <v>15</v>
      </c>
      <c r="W140" s="32">
        <f>SUM(H140,O140,V140)</f>
        <v>32</v>
      </c>
      <c r="X140" s="29">
        <f t="shared" ref="X140" si="57">SUM(W140)-35</f>
        <v>-3</v>
      </c>
      <c r="Y140" s="33" t="s">
        <v>46</v>
      </c>
    </row>
    <row r="141" spans="1:25">
      <c r="A141" s="29"/>
      <c r="B141" s="3">
        <v>30</v>
      </c>
      <c r="C141" s="4" t="s">
        <v>93</v>
      </c>
      <c r="D141" s="5">
        <v>6</v>
      </c>
      <c r="E141" s="6">
        <v>34.200000000000003</v>
      </c>
      <c r="F141" s="7">
        <v>6030</v>
      </c>
      <c r="G141" s="6">
        <v>10</v>
      </c>
      <c r="H141" s="32"/>
      <c r="I141" s="3">
        <v>30</v>
      </c>
      <c r="J141" s="4" t="s">
        <v>186</v>
      </c>
      <c r="K141" s="5">
        <v>4</v>
      </c>
      <c r="L141" s="6">
        <v>38.5</v>
      </c>
      <c r="M141" s="7">
        <v>4480</v>
      </c>
      <c r="N141" s="6">
        <v>10</v>
      </c>
      <c r="O141" s="32"/>
      <c r="P141" s="3">
        <v>30</v>
      </c>
      <c r="Q141" s="4" t="s">
        <v>137</v>
      </c>
      <c r="R141" s="5">
        <v>9</v>
      </c>
      <c r="S141" s="6">
        <v>37.299999999999997</v>
      </c>
      <c r="T141" s="7">
        <v>9090</v>
      </c>
      <c r="U141" s="6">
        <v>2</v>
      </c>
      <c r="V141" s="32"/>
      <c r="W141" s="32"/>
      <c r="X141" s="29"/>
      <c r="Y141" s="33"/>
    </row>
    <row r="142" spans="1:25">
      <c r="A142" s="39">
        <v>16</v>
      </c>
      <c r="B142" s="9">
        <v>31</v>
      </c>
      <c r="C142" s="8" t="s">
        <v>176</v>
      </c>
      <c r="D142" s="10">
        <v>4</v>
      </c>
      <c r="E142" s="11">
        <v>33.200000000000003</v>
      </c>
      <c r="F142" s="12">
        <v>4240</v>
      </c>
      <c r="G142" s="11">
        <v>17</v>
      </c>
      <c r="H142" s="41">
        <f>SUM(D142,D143)</f>
        <v>5</v>
      </c>
      <c r="I142" s="9">
        <v>31</v>
      </c>
      <c r="J142" s="8" t="s">
        <v>21</v>
      </c>
      <c r="K142" s="10">
        <v>2</v>
      </c>
      <c r="L142" s="11">
        <v>35.5</v>
      </c>
      <c r="M142" s="12">
        <v>2240</v>
      </c>
      <c r="N142" s="11">
        <v>29</v>
      </c>
      <c r="O142" s="41">
        <f>SUM(K142,K143)</f>
        <v>4</v>
      </c>
      <c r="P142" s="9">
        <v>31</v>
      </c>
      <c r="Q142" s="8" t="s">
        <v>85</v>
      </c>
      <c r="R142" s="10">
        <v>3</v>
      </c>
      <c r="S142" s="11">
        <v>40.299999999999997</v>
      </c>
      <c r="T142" s="12">
        <v>3540</v>
      </c>
      <c r="U142" s="11">
        <v>19</v>
      </c>
      <c r="V142" s="41">
        <f>SUM(R142,R143)</f>
        <v>4</v>
      </c>
      <c r="W142" s="41">
        <f>SUM(H142,O142,V142)</f>
        <v>13</v>
      </c>
      <c r="X142" s="39">
        <f t="shared" ref="X142" si="58">SUM(W142)-35</f>
        <v>-22</v>
      </c>
      <c r="Y142" s="40" t="s">
        <v>46</v>
      </c>
    </row>
    <row r="143" spans="1:25">
      <c r="A143" s="39"/>
      <c r="B143" s="9">
        <v>32</v>
      </c>
      <c r="C143" s="8" t="s">
        <v>80</v>
      </c>
      <c r="D143" s="10">
        <v>1</v>
      </c>
      <c r="E143" s="11">
        <v>30.2</v>
      </c>
      <c r="F143" s="12">
        <v>1030</v>
      </c>
      <c r="G143" s="11">
        <v>38</v>
      </c>
      <c r="H143" s="41"/>
      <c r="I143" s="9">
        <v>32</v>
      </c>
      <c r="J143" s="8" t="s">
        <v>127</v>
      </c>
      <c r="K143" s="10">
        <v>2</v>
      </c>
      <c r="L143" s="11">
        <v>32.5</v>
      </c>
      <c r="M143" s="12">
        <v>1940</v>
      </c>
      <c r="N143" s="11">
        <v>32</v>
      </c>
      <c r="O143" s="41"/>
      <c r="P143" s="9">
        <v>32</v>
      </c>
      <c r="Q143" s="8" t="s">
        <v>73</v>
      </c>
      <c r="R143" s="10">
        <v>1</v>
      </c>
      <c r="S143" s="11">
        <v>30.5</v>
      </c>
      <c r="T143" s="12">
        <v>1030</v>
      </c>
      <c r="U143" s="11">
        <v>36</v>
      </c>
      <c r="V143" s="41"/>
      <c r="W143" s="41"/>
      <c r="X143" s="39"/>
      <c r="Y143" s="40"/>
    </row>
    <row r="144" spans="1:25">
      <c r="A144" s="29">
        <v>17</v>
      </c>
      <c r="B144" s="3">
        <v>33</v>
      </c>
      <c r="C144" s="4" t="s">
        <v>111</v>
      </c>
      <c r="D144" s="5">
        <v>9</v>
      </c>
      <c r="E144" s="6">
        <v>36.299999999999997</v>
      </c>
      <c r="F144" s="7">
        <v>9210</v>
      </c>
      <c r="G144" s="6">
        <v>5</v>
      </c>
      <c r="H144" s="32">
        <f>SUM(D144,D145)</f>
        <v>11</v>
      </c>
      <c r="I144" s="3">
        <v>33</v>
      </c>
      <c r="J144" s="4" t="s">
        <v>157</v>
      </c>
      <c r="K144" s="5">
        <v>0</v>
      </c>
      <c r="L144" s="6"/>
      <c r="M144" s="7">
        <v>0</v>
      </c>
      <c r="N144" s="6">
        <v>46</v>
      </c>
      <c r="O144" s="32">
        <f>SUM(K144,K145)</f>
        <v>3</v>
      </c>
      <c r="P144" s="3">
        <v>33</v>
      </c>
      <c r="Q144" s="4" t="s">
        <v>168</v>
      </c>
      <c r="R144" s="5">
        <v>4</v>
      </c>
      <c r="S144" s="6">
        <v>37.799999999999997</v>
      </c>
      <c r="T144" s="7">
        <v>4330</v>
      </c>
      <c r="U144" s="6">
        <v>12</v>
      </c>
      <c r="V144" s="32">
        <f>SUM(R144,R145)</f>
        <v>4</v>
      </c>
      <c r="W144" s="32">
        <f>SUM(H144,O144,V144)</f>
        <v>18</v>
      </c>
      <c r="X144" s="29">
        <f t="shared" ref="X144" si="59">SUM(W144)-35</f>
        <v>-17</v>
      </c>
      <c r="Y144" s="33" t="s">
        <v>46</v>
      </c>
    </row>
    <row r="145" spans="1:25">
      <c r="A145" s="29"/>
      <c r="B145" s="3">
        <v>34</v>
      </c>
      <c r="C145" s="4" t="s">
        <v>107</v>
      </c>
      <c r="D145" s="5">
        <v>2</v>
      </c>
      <c r="E145" s="6">
        <v>37.4</v>
      </c>
      <c r="F145" s="7">
        <v>2270</v>
      </c>
      <c r="G145" s="6">
        <v>29</v>
      </c>
      <c r="H145" s="32"/>
      <c r="I145" s="3">
        <v>34</v>
      </c>
      <c r="J145" s="4" t="s">
        <v>143</v>
      </c>
      <c r="K145" s="5">
        <v>3</v>
      </c>
      <c r="L145" s="6">
        <v>34.299999999999997</v>
      </c>
      <c r="M145" s="7">
        <v>3150</v>
      </c>
      <c r="N145" s="6">
        <v>22</v>
      </c>
      <c r="O145" s="32"/>
      <c r="P145" s="3">
        <v>34</v>
      </c>
      <c r="Q145" s="4" t="s">
        <v>97</v>
      </c>
      <c r="R145" s="5">
        <v>0</v>
      </c>
      <c r="S145" s="6"/>
      <c r="T145" s="7">
        <v>0</v>
      </c>
      <c r="U145" s="6">
        <v>46</v>
      </c>
      <c r="V145" s="32"/>
      <c r="W145" s="32"/>
      <c r="X145" s="29"/>
      <c r="Y145" s="33"/>
    </row>
    <row r="146" spans="1:25">
      <c r="A146" s="39">
        <v>18</v>
      </c>
      <c r="B146" s="9">
        <v>35</v>
      </c>
      <c r="C146" s="8" t="s">
        <v>91</v>
      </c>
      <c r="D146" s="10">
        <v>3</v>
      </c>
      <c r="E146" s="11">
        <v>32.4</v>
      </c>
      <c r="F146" s="12">
        <v>3030</v>
      </c>
      <c r="G146" s="11">
        <v>26</v>
      </c>
      <c r="H146" s="41">
        <f>SUM(D146,D147)</f>
        <v>7</v>
      </c>
      <c r="I146" s="9">
        <v>35</v>
      </c>
      <c r="J146" s="8" t="s">
        <v>96</v>
      </c>
      <c r="K146" s="10">
        <v>8</v>
      </c>
      <c r="L146" s="11">
        <v>34.4</v>
      </c>
      <c r="M146" s="12">
        <v>8240</v>
      </c>
      <c r="N146" s="11">
        <v>2</v>
      </c>
      <c r="O146" s="41">
        <f>SUM(K146,K147)</f>
        <v>10</v>
      </c>
      <c r="P146" s="9">
        <v>35</v>
      </c>
      <c r="Q146" s="8" t="s">
        <v>146</v>
      </c>
      <c r="R146" s="10">
        <v>4</v>
      </c>
      <c r="S146" s="11">
        <v>32</v>
      </c>
      <c r="T146" s="12">
        <v>4060</v>
      </c>
      <c r="U146" s="11">
        <v>15</v>
      </c>
      <c r="V146" s="41">
        <f>SUM(R146,R147)</f>
        <v>5</v>
      </c>
      <c r="W146" s="41">
        <f>SUM(H146,O146,V146)</f>
        <v>22</v>
      </c>
      <c r="X146" s="39">
        <f t="shared" ref="X146" si="60">SUM(W146)-35</f>
        <v>-13</v>
      </c>
      <c r="Y146" s="40" t="s">
        <v>46</v>
      </c>
    </row>
    <row r="147" spans="1:25">
      <c r="A147" s="39"/>
      <c r="B147" s="9">
        <v>36</v>
      </c>
      <c r="C147" s="8" t="s">
        <v>180</v>
      </c>
      <c r="D147" s="10">
        <v>4</v>
      </c>
      <c r="E147" s="11">
        <v>32</v>
      </c>
      <c r="F147" s="12">
        <v>3910</v>
      </c>
      <c r="G147" s="11">
        <v>21</v>
      </c>
      <c r="H147" s="41"/>
      <c r="I147" s="9">
        <v>36</v>
      </c>
      <c r="J147" s="8" t="s">
        <v>100</v>
      </c>
      <c r="K147" s="10">
        <v>2</v>
      </c>
      <c r="L147" s="11">
        <v>29.9</v>
      </c>
      <c r="M147" s="12">
        <v>2000</v>
      </c>
      <c r="N147" s="11">
        <v>31</v>
      </c>
      <c r="O147" s="41"/>
      <c r="P147" s="9">
        <v>36</v>
      </c>
      <c r="Q147" s="8" t="s">
        <v>133</v>
      </c>
      <c r="R147" s="10">
        <v>1</v>
      </c>
      <c r="S147" s="11">
        <v>27.2</v>
      </c>
      <c r="T147" s="12">
        <v>940</v>
      </c>
      <c r="U147" s="11">
        <v>40</v>
      </c>
      <c r="V147" s="41"/>
      <c r="W147" s="41"/>
      <c r="X147" s="39"/>
      <c r="Y147" s="40"/>
    </row>
    <row r="148" spans="1:25">
      <c r="A148" s="29">
        <v>19</v>
      </c>
      <c r="B148" s="3">
        <v>37</v>
      </c>
      <c r="C148" s="4" t="s">
        <v>53</v>
      </c>
      <c r="D148" s="5"/>
      <c r="E148" s="6"/>
      <c r="F148" s="7"/>
      <c r="G148" s="6"/>
      <c r="H148" s="30">
        <f>SUM(D148,D149)</f>
        <v>2</v>
      </c>
      <c r="I148" s="3">
        <v>37</v>
      </c>
      <c r="J148" s="4" t="s">
        <v>28</v>
      </c>
      <c r="K148" s="5">
        <v>9</v>
      </c>
      <c r="L148" s="6">
        <v>34.299999999999997</v>
      </c>
      <c r="M148" s="7">
        <v>8730</v>
      </c>
      <c r="N148" s="6">
        <v>1</v>
      </c>
      <c r="O148" s="30">
        <f>SUM(K148,K149)</f>
        <v>11</v>
      </c>
      <c r="P148" s="3">
        <v>37</v>
      </c>
      <c r="Q148" s="4" t="s">
        <v>158</v>
      </c>
      <c r="R148" s="5">
        <v>1</v>
      </c>
      <c r="S148" s="6">
        <v>32.1</v>
      </c>
      <c r="T148" s="7">
        <v>1090</v>
      </c>
      <c r="U148" s="6">
        <v>34</v>
      </c>
      <c r="V148" s="30">
        <f>SUM(R148,R149)</f>
        <v>5</v>
      </c>
      <c r="W148" s="32">
        <f>SUM(H148,O148,V148)</f>
        <v>18</v>
      </c>
      <c r="X148" s="29">
        <f t="shared" ref="X148" si="61">SUM(W148)-35</f>
        <v>-17</v>
      </c>
      <c r="Y148" s="33" t="s">
        <v>46</v>
      </c>
    </row>
    <row r="149" spans="1:25">
      <c r="A149" s="29"/>
      <c r="B149" s="3">
        <v>38</v>
      </c>
      <c r="C149" s="4" t="s">
        <v>88</v>
      </c>
      <c r="D149" s="5">
        <v>2</v>
      </c>
      <c r="E149" s="6">
        <v>31.2</v>
      </c>
      <c r="F149" s="7">
        <v>2000</v>
      </c>
      <c r="G149" s="6">
        <v>31</v>
      </c>
      <c r="H149" s="31"/>
      <c r="I149" s="3">
        <v>38</v>
      </c>
      <c r="J149" s="4" t="s">
        <v>152</v>
      </c>
      <c r="K149" s="5">
        <v>2</v>
      </c>
      <c r="L149" s="6">
        <v>27</v>
      </c>
      <c r="M149" s="7">
        <v>1820</v>
      </c>
      <c r="N149" s="6">
        <v>37</v>
      </c>
      <c r="O149" s="31"/>
      <c r="P149" s="3">
        <v>38</v>
      </c>
      <c r="Q149" s="4" t="s">
        <v>129</v>
      </c>
      <c r="R149" s="5">
        <v>4</v>
      </c>
      <c r="S149" s="6">
        <v>31.4</v>
      </c>
      <c r="T149" s="7">
        <v>3790</v>
      </c>
      <c r="U149" s="6">
        <v>18</v>
      </c>
      <c r="V149" s="31"/>
      <c r="W149" s="32"/>
      <c r="X149" s="29"/>
      <c r="Y149" s="33"/>
    </row>
    <row r="150" spans="1:25">
      <c r="A150" s="39">
        <v>20</v>
      </c>
      <c r="B150" s="9">
        <v>39</v>
      </c>
      <c r="C150" s="8" t="s">
        <v>31</v>
      </c>
      <c r="D150" s="10">
        <v>7</v>
      </c>
      <c r="E150" s="11">
        <v>32.299999999999997</v>
      </c>
      <c r="F150" s="12">
        <v>6700</v>
      </c>
      <c r="G150" s="11">
        <v>6</v>
      </c>
      <c r="H150" s="36">
        <f>SUM(D150,D151)</f>
        <v>11</v>
      </c>
      <c r="I150" s="9">
        <v>39</v>
      </c>
      <c r="J150" s="8" t="s">
        <v>172</v>
      </c>
      <c r="K150" s="10">
        <v>4</v>
      </c>
      <c r="L150" s="11">
        <v>32.1</v>
      </c>
      <c r="M150" s="12">
        <v>3880</v>
      </c>
      <c r="N150" s="11">
        <v>15</v>
      </c>
      <c r="O150" s="36">
        <f>SUM(K150,K151)</f>
        <v>6</v>
      </c>
      <c r="P150" s="9">
        <v>39</v>
      </c>
      <c r="Q150" s="8" t="s">
        <v>108</v>
      </c>
      <c r="R150" s="10">
        <v>2</v>
      </c>
      <c r="S150" s="11">
        <v>27.1</v>
      </c>
      <c r="T150" s="12">
        <v>1820</v>
      </c>
      <c r="U150" s="11">
        <v>30</v>
      </c>
      <c r="V150" s="36">
        <f>SUM(R150,R151)</f>
        <v>4</v>
      </c>
      <c r="W150" s="41">
        <f>SUM(H150,O150,V150)</f>
        <v>21</v>
      </c>
      <c r="X150" s="39">
        <f t="shared" ref="X150" si="62">SUM(W150)-35</f>
        <v>-14</v>
      </c>
      <c r="Y150" s="40" t="s">
        <v>46</v>
      </c>
    </row>
    <row r="151" spans="1:25">
      <c r="A151" s="39"/>
      <c r="B151" s="9">
        <v>40</v>
      </c>
      <c r="C151" s="8" t="s">
        <v>71</v>
      </c>
      <c r="D151" s="10">
        <v>4</v>
      </c>
      <c r="E151" s="11">
        <v>28.2</v>
      </c>
      <c r="F151" s="12">
        <v>3760</v>
      </c>
      <c r="G151" s="11">
        <v>23</v>
      </c>
      <c r="H151" s="36"/>
      <c r="I151" s="9">
        <v>40</v>
      </c>
      <c r="J151" s="8" t="s">
        <v>149</v>
      </c>
      <c r="K151" s="10">
        <v>2</v>
      </c>
      <c r="L151" s="11">
        <v>28.3</v>
      </c>
      <c r="M151" s="12">
        <v>1910</v>
      </c>
      <c r="N151" s="11">
        <v>35</v>
      </c>
      <c r="O151" s="36"/>
      <c r="P151" s="9">
        <v>40</v>
      </c>
      <c r="Q151" s="8" t="s">
        <v>105</v>
      </c>
      <c r="R151" s="10">
        <v>2</v>
      </c>
      <c r="S151" s="11">
        <v>26.2</v>
      </c>
      <c r="T151" s="12">
        <v>1790</v>
      </c>
      <c r="U151" s="11">
        <v>31</v>
      </c>
      <c r="V151" s="36"/>
      <c r="W151" s="41"/>
      <c r="X151" s="39"/>
      <c r="Y151" s="40"/>
    </row>
    <row r="152" spans="1:25">
      <c r="A152" s="29">
        <v>21</v>
      </c>
      <c r="B152" s="3">
        <v>41</v>
      </c>
      <c r="C152" s="4" t="s">
        <v>140</v>
      </c>
      <c r="D152" s="5">
        <v>2</v>
      </c>
      <c r="E152" s="6">
        <v>30.5</v>
      </c>
      <c r="F152" s="7">
        <v>2000</v>
      </c>
      <c r="G152" s="6">
        <v>32</v>
      </c>
      <c r="H152" s="30">
        <f>SUM(D152,D153)</f>
        <v>8</v>
      </c>
      <c r="I152" s="3">
        <v>41</v>
      </c>
      <c r="J152" s="4" t="s">
        <v>78</v>
      </c>
      <c r="K152" s="5">
        <v>4</v>
      </c>
      <c r="L152" s="6">
        <v>33.4</v>
      </c>
      <c r="M152" s="7">
        <v>4150</v>
      </c>
      <c r="N152" s="6">
        <v>14</v>
      </c>
      <c r="O152" s="30">
        <f>SUM(K152,K153)</f>
        <v>10</v>
      </c>
      <c r="P152" s="3">
        <v>41</v>
      </c>
      <c r="Q152" s="4" t="s">
        <v>20</v>
      </c>
      <c r="R152" s="5">
        <v>6</v>
      </c>
      <c r="S152" s="6">
        <v>27.5</v>
      </c>
      <c r="T152" s="7">
        <v>5490</v>
      </c>
      <c r="U152" s="6">
        <v>9</v>
      </c>
      <c r="V152" s="30">
        <f>SUM(R152,R153)</f>
        <v>13</v>
      </c>
      <c r="W152" s="32">
        <f>SUM(H152,O152,V152)</f>
        <v>31</v>
      </c>
      <c r="X152" s="29">
        <f t="shared" ref="X152" si="63">SUM(W152)-35</f>
        <v>-4</v>
      </c>
      <c r="Y152" s="33" t="s">
        <v>46</v>
      </c>
    </row>
    <row r="153" spans="1:25">
      <c r="A153" s="29"/>
      <c r="B153" s="3">
        <v>42</v>
      </c>
      <c r="C153" s="4" t="s">
        <v>159</v>
      </c>
      <c r="D153" s="5">
        <v>6</v>
      </c>
      <c r="E153" s="6">
        <v>33.299999999999997</v>
      </c>
      <c r="F153" s="7">
        <v>6180</v>
      </c>
      <c r="G153" s="6">
        <v>9</v>
      </c>
      <c r="H153" s="31"/>
      <c r="I153" s="3">
        <v>42</v>
      </c>
      <c r="J153" s="4" t="s">
        <v>36</v>
      </c>
      <c r="K153" s="5">
        <v>6</v>
      </c>
      <c r="L153" s="6">
        <v>42.1</v>
      </c>
      <c r="M153" s="7">
        <v>6570</v>
      </c>
      <c r="N153" s="6">
        <v>5</v>
      </c>
      <c r="O153" s="31"/>
      <c r="P153" s="3">
        <v>42</v>
      </c>
      <c r="Q153" s="4" t="s">
        <v>145</v>
      </c>
      <c r="R153" s="5">
        <v>7</v>
      </c>
      <c r="S153" s="6">
        <v>32.4</v>
      </c>
      <c r="T153" s="7">
        <v>7000</v>
      </c>
      <c r="U153" s="6">
        <v>4</v>
      </c>
      <c r="V153" s="31"/>
      <c r="W153" s="32"/>
      <c r="X153" s="29"/>
      <c r="Y153" s="33"/>
    </row>
    <row r="154" spans="1:25">
      <c r="A154" s="34">
        <v>22</v>
      </c>
      <c r="B154" s="13">
        <v>43</v>
      </c>
      <c r="C154" s="8" t="s">
        <v>160</v>
      </c>
      <c r="D154" s="10">
        <v>4</v>
      </c>
      <c r="E154" s="11">
        <v>30.4</v>
      </c>
      <c r="F154" s="12">
        <v>3910</v>
      </c>
      <c r="G154" s="11">
        <v>22</v>
      </c>
      <c r="H154" s="36">
        <f>SUM(D154,D155)</f>
        <v>10</v>
      </c>
      <c r="I154" s="13">
        <v>43</v>
      </c>
      <c r="J154" s="8" t="s">
        <v>153</v>
      </c>
      <c r="K154" s="10">
        <v>7</v>
      </c>
      <c r="L154" s="11">
        <v>31.3</v>
      </c>
      <c r="M154" s="12">
        <v>7060</v>
      </c>
      <c r="N154" s="11">
        <v>3</v>
      </c>
      <c r="O154" s="36">
        <f>SUM(K154,K155)</f>
        <v>9</v>
      </c>
      <c r="P154" s="13">
        <v>43</v>
      </c>
      <c r="Q154" s="8" t="s">
        <v>72</v>
      </c>
      <c r="R154" s="10">
        <v>10</v>
      </c>
      <c r="S154" s="11">
        <v>34.799999999999997</v>
      </c>
      <c r="T154" s="12">
        <v>10240</v>
      </c>
      <c r="U154" s="11">
        <v>1</v>
      </c>
      <c r="V154" s="36">
        <f>SUM(R154,R155)</f>
        <v>15</v>
      </c>
      <c r="W154" s="37">
        <f>SUM(H154,O154,V154)</f>
        <v>34</v>
      </c>
      <c r="X154" s="39">
        <f t="shared" ref="X154" si="64">SUM(W154)-35</f>
        <v>-1</v>
      </c>
      <c r="Y154" s="40" t="s">
        <v>46</v>
      </c>
    </row>
    <row r="155" spans="1:25">
      <c r="A155" s="35"/>
      <c r="B155" s="13">
        <v>44</v>
      </c>
      <c r="C155" s="8" t="s">
        <v>27</v>
      </c>
      <c r="D155" s="10">
        <v>6</v>
      </c>
      <c r="E155" s="11">
        <v>41.2</v>
      </c>
      <c r="F155" s="12">
        <v>6570</v>
      </c>
      <c r="G155" s="11">
        <v>8</v>
      </c>
      <c r="H155" s="36"/>
      <c r="I155" s="13">
        <v>44</v>
      </c>
      <c r="J155" s="8" t="s">
        <v>155</v>
      </c>
      <c r="K155" s="10">
        <v>2</v>
      </c>
      <c r="L155" s="11">
        <v>30.2</v>
      </c>
      <c r="M155" s="12">
        <v>2000</v>
      </c>
      <c r="N155" s="11">
        <v>30</v>
      </c>
      <c r="O155" s="36"/>
      <c r="P155" s="13">
        <v>44</v>
      </c>
      <c r="Q155" s="8" t="s">
        <v>156</v>
      </c>
      <c r="R155" s="10">
        <v>5</v>
      </c>
      <c r="S155" s="11">
        <v>33.299999999999997</v>
      </c>
      <c r="T155" s="12">
        <v>4880</v>
      </c>
      <c r="U155" s="11">
        <v>11</v>
      </c>
      <c r="V155" s="36"/>
      <c r="W155" s="38"/>
      <c r="X155" s="39"/>
      <c r="Y155" s="40"/>
    </row>
    <row r="156" spans="1:25">
      <c r="A156" s="25">
        <v>23</v>
      </c>
      <c r="B156" s="3">
        <v>45</v>
      </c>
      <c r="C156" s="4" t="s">
        <v>69</v>
      </c>
      <c r="D156" s="5">
        <v>4</v>
      </c>
      <c r="E156" s="6">
        <v>37</v>
      </c>
      <c r="F156" s="7">
        <v>4000</v>
      </c>
      <c r="G156" s="6">
        <v>20</v>
      </c>
      <c r="H156" s="27">
        <f>SUM(D156,D157)</f>
        <v>6</v>
      </c>
      <c r="I156" s="3">
        <v>45</v>
      </c>
      <c r="J156" s="4" t="s">
        <v>125</v>
      </c>
      <c r="K156" s="5">
        <v>2</v>
      </c>
      <c r="L156" s="6">
        <v>37.200000000000003</v>
      </c>
      <c r="M156" s="7">
        <v>2360</v>
      </c>
      <c r="N156" s="6">
        <v>28</v>
      </c>
      <c r="O156" s="27">
        <f>SUM(K156,K157)</f>
        <v>6</v>
      </c>
      <c r="P156" s="3">
        <v>45</v>
      </c>
      <c r="Q156" s="4" t="s">
        <v>151</v>
      </c>
      <c r="R156" s="5">
        <v>2</v>
      </c>
      <c r="S156" s="6">
        <v>41.2</v>
      </c>
      <c r="T156" s="7">
        <v>2270</v>
      </c>
      <c r="U156" s="6">
        <v>24</v>
      </c>
      <c r="V156" s="27">
        <f>SUM(R156,R157)</f>
        <v>3</v>
      </c>
      <c r="W156" s="27">
        <f>SUM(H156,O156,V156)</f>
        <v>15</v>
      </c>
      <c r="X156" s="29">
        <f t="shared" ref="X156" si="65">SUM(W156)-35</f>
        <v>-20</v>
      </c>
      <c r="Y156" s="17" t="s">
        <v>66</v>
      </c>
    </row>
    <row r="157" spans="1:25">
      <c r="A157" s="26"/>
      <c r="B157" s="3">
        <v>46</v>
      </c>
      <c r="C157" s="4" t="s">
        <v>106</v>
      </c>
      <c r="D157" s="5">
        <v>2</v>
      </c>
      <c r="E157" s="6">
        <v>29.1</v>
      </c>
      <c r="F157" s="7">
        <v>1910</v>
      </c>
      <c r="G157" s="6">
        <v>35</v>
      </c>
      <c r="H157" s="28"/>
      <c r="I157" s="3">
        <v>46</v>
      </c>
      <c r="J157" s="4" t="s">
        <v>37</v>
      </c>
      <c r="K157" s="5">
        <v>4</v>
      </c>
      <c r="L157" s="6">
        <v>30.6</v>
      </c>
      <c r="M157" s="7">
        <v>3820</v>
      </c>
      <c r="N157" s="6">
        <v>16</v>
      </c>
      <c r="O157" s="28"/>
      <c r="P157" s="3">
        <v>46</v>
      </c>
      <c r="Q157" s="4" t="s">
        <v>161</v>
      </c>
      <c r="R157" s="5">
        <v>1</v>
      </c>
      <c r="S157" s="6">
        <v>28.9</v>
      </c>
      <c r="T157" s="7">
        <v>970</v>
      </c>
      <c r="U157" s="6">
        <v>39</v>
      </c>
      <c r="V157" s="28"/>
      <c r="W157" s="28"/>
      <c r="X157" s="29"/>
      <c r="Y157" s="18" t="s">
        <v>67</v>
      </c>
    </row>
    <row r="158" spans="1:25">
      <c r="A158" s="46" t="s">
        <v>33</v>
      </c>
      <c r="B158" s="47" t="s">
        <v>0</v>
      </c>
      <c r="C158" s="47"/>
      <c r="D158" s="47"/>
      <c r="E158" s="47"/>
      <c r="F158" s="47"/>
      <c r="G158" s="47"/>
      <c r="H158" s="47"/>
      <c r="I158" s="48" t="s">
        <v>1</v>
      </c>
      <c r="J158" s="48"/>
      <c r="K158" s="48"/>
      <c r="L158" s="48"/>
      <c r="M158" s="48"/>
      <c r="N158" s="48"/>
      <c r="O158" s="48"/>
      <c r="P158" s="49" t="s">
        <v>2</v>
      </c>
      <c r="Q158" s="49"/>
      <c r="R158" s="49"/>
      <c r="S158" s="49"/>
      <c r="T158" s="49"/>
      <c r="U158" s="49"/>
      <c r="V158" s="49"/>
      <c r="W158" s="50" t="s">
        <v>14</v>
      </c>
      <c r="X158" s="50" t="s">
        <v>23</v>
      </c>
    </row>
    <row r="159" spans="1:25">
      <c r="A159" s="51">
        <v>2024</v>
      </c>
      <c r="B159" s="47" t="s">
        <v>3</v>
      </c>
      <c r="C159" s="47"/>
      <c r="D159" s="47"/>
      <c r="E159" s="47"/>
      <c r="F159" s="47"/>
      <c r="G159" s="47"/>
      <c r="H159" s="47"/>
      <c r="I159" s="48" t="s">
        <v>3</v>
      </c>
      <c r="J159" s="48"/>
      <c r="K159" s="48"/>
      <c r="L159" s="48"/>
      <c r="M159" s="48"/>
      <c r="N159" s="48"/>
      <c r="O159" s="48"/>
      <c r="P159" s="49" t="s">
        <v>3</v>
      </c>
      <c r="Q159" s="49"/>
      <c r="R159" s="49"/>
      <c r="S159" s="49"/>
      <c r="T159" s="49"/>
      <c r="U159" s="49"/>
      <c r="V159" s="49"/>
      <c r="W159" s="52" t="s">
        <v>15</v>
      </c>
      <c r="X159" s="53" t="s">
        <v>16</v>
      </c>
    </row>
    <row r="160" spans="1:25">
      <c r="A160" s="46" t="s">
        <v>11</v>
      </c>
      <c r="B160" s="54">
        <f>SUM(H112:H157)</f>
        <v>177</v>
      </c>
      <c r="C160" s="54"/>
      <c r="D160" s="54"/>
      <c r="E160" s="54"/>
      <c r="F160" s="54"/>
      <c r="G160" s="54"/>
      <c r="H160" s="54"/>
      <c r="I160" s="55">
        <f>SUM(O112:O157)</f>
        <v>143</v>
      </c>
      <c r="J160" s="55"/>
      <c r="K160" s="55"/>
      <c r="L160" s="55"/>
      <c r="M160" s="55"/>
      <c r="N160" s="55"/>
      <c r="O160" s="55"/>
      <c r="P160" s="56">
        <f>SUM(V112:V157)</f>
        <v>145</v>
      </c>
      <c r="Q160" s="56"/>
      <c r="R160" s="56"/>
      <c r="S160" s="56"/>
      <c r="T160" s="56"/>
      <c r="U160" s="56"/>
      <c r="V160" s="56"/>
      <c r="W160" s="57">
        <f>SUM(W112:W157)</f>
        <v>465</v>
      </c>
      <c r="X160" s="58">
        <f>SUM(W112:W157)/23</f>
        <v>20.217391304347824</v>
      </c>
    </row>
    <row r="161" spans="1:24">
      <c r="A161" s="51" t="s">
        <v>68</v>
      </c>
      <c r="B161" s="59" t="s">
        <v>4</v>
      </c>
      <c r="C161" s="59"/>
      <c r="D161" s="59"/>
      <c r="E161" s="59"/>
      <c r="F161" s="59"/>
      <c r="G161" s="59"/>
      <c r="H161" s="60">
        <f>SUM(H112:H157)/23</f>
        <v>7.6956521739130439</v>
      </c>
      <c r="I161" s="59" t="s">
        <v>4</v>
      </c>
      <c r="J161" s="59"/>
      <c r="K161" s="59"/>
      <c r="L161" s="59"/>
      <c r="M161" s="59"/>
      <c r="N161" s="59"/>
      <c r="O161" s="60">
        <f>SUM(O112:O157)/23</f>
        <v>6.2173913043478262</v>
      </c>
      <c r="P161" s="59" t="s">
        <v>4</v>
      </c>
      <c r="Q161" s="59"/>
      <c r="R161" s="59"/>
      <c r="S161" s="59"/>
      <c r="T161" s="59"/>
      <c r="U161" s="59"/>
      <c r="V161" s="60">
        <f>SUM(V112:V157)/23</f>
        <v>6.3043478260869561</v>
      </c>
      <c r="W161" s="61"/>
      <c r="X161" s="58"/>
    </row>
    <row r="162" spans="1:24" ht="10.199999999999999">
      <c r="A162" s="121" t="s">
        <v>54</v>
      </c>
      <c r="B162" s="121"/>
      <c r="C162" s="121"/>
      <c r="D162" s="109"/>
      <c r="E162" s="122">
        <f>SUM(E112:E157)/42</f>
        <v>33.050000000000011</v>
      </c>
      <c r="F162" s="109"/>
      <c r="G162" s="109"/>
      <c r="H162" s="109"/>
      <c r="I162" s="109"/>
      <c r="J162" s="66"/>
      <c r="K162" s="109"/>
      <c r="L162" s="122">
        <f>SUM(L112:L157)/40</f>
        <v>33.41749999999999</v>
      </c>
      <c r="M162" s="109"/>
      <c r="N162" s="109"/>
      <c r="O162" s="109"/>
      <c r="P162" s="109"/>
      <c r="Q162" s="109"/>
      <c r="R162" s="109"/>
      <c r="S162" s="122">
        <f>SUM(S112:S157)/42</f>
        <v>32.495238095238086</v>
      </c>
      <c r="X162" s="16">
        <f>SUM(E162,L162,S162)/3</f>
        <v>32.987579365079363</v>
      </c>
    </row>
  </sheetData>
  <mergeCells count="534">
    <mergeCell ref="A54:C54"/>
    <mergeCell ref="W6:W7"/>
    <mergeCell ref="W12:W13"/>
    <mergeCell ref="H10:H11"/>
    <mergeCell ref="A16:A17"/>
    <mergeCell ref="H16:H17"/>
    <mergeCell ref="A4:A5"/>
    <mergeCell ref="A6:A7"/>
    <mergeCell ref="A8:A9"/>
    <mergeCell ref="A10:A11"/>
    <mergeCell ref="A12:A13"/>
    <mergeCell ref="A14:A15"/>
    <mergeCell ref="W8:W9"/>
    <mergeCell ref="H4:H5"/>
    <mergeCell ref="H6:H7"/>
    <mergeCell ref="O4:O5"/>
    <mergeCell ref="O6:O7"/>
    <mergeCell ref="A48:A49"/>
    <mergeCell ref="H48:H49"/>
    <mergeCell ref="V16:V17"/>
    <mergeCell ref="H14:H15"/>
    <mergeCell ref="V14:V15"/>
    <mergeCell ref="H12:H13"/>
    <mergeCell ref="V12:V13"/>
    <mergeCell ref="X52:X53"/>
    <mergeCell ref="A18:A19"/>
    <mergeCell ref="A20:A21"/>
    <mergeCell ref="A22:A23"/>
    <mergeCell ref="A24:A25"/>
    <mergeCell ref="A26:A27"/>
    <mergeCell ref="A28:A29"/>
    <mergeCell ref="O46:O47"/>
    <mergeCell ref="A38:A39"/>
    <mergeCell ref="A40:A41"/>
    <mergeCell ref="A46:A47"/>
    <mergeCell ref="A42:A43"/>
    <mergeCell ref="A44:A45"/>
    <mergeCell ref="V44:V45"/>
    <mergeCell ref="W46:W47"/>
    <mergeCell ref="W48:W49"/>
    <mergeCell ref="V48:V49"/>
    <mergeCell ref="X46:X47"/>
    <mergeCell ref="X48:X49"/>
    <mergeCell ref="A30:A31"/>
    <mergeCell ref="A32:A33"/>
    <mergeCell ref="A34:A35"/>
    <mergeCell ref="O48:O49"/>
    <mergeCell ref="W26:W27"/>
    <mergeCell ref="A36:A37"/>
    <mergeCell ref="O10:O11"/>
    <mergeCell ref="O16:O17"/>
    <mergeCell ref="V8:V9"/>
    <mergeCell ref="V22:V23"/>
    <mergeCell ref="V46:V47"/>
    <mergeCell ref="H8:H9"/>
    <mergeCell ref="W16:W17"/>
    <mergeCell ref="W14:W15"/>
    <mergeCell ref="O12:O13"/>
    <mergeCell ref="O14:O15"/>
    <mergeCell ref="V10:V11"/>
    <mergeCell ref="O26:O27"/>
    <mergeCell ref="H30:H31"/>
    <mergeCell ref="V30:V31"/>
    <mergeCell ref="H18:H19"/>
    <mergeCell ref="O18:O19"/>
    <mergeCell ref="V18:V19"/>
    <mergeCell ref="O30:O31"/>
    <mergeCell ref="V26:V27"/>
    <mergeCell ref="B51:H51"/>
    <mergeCell ref="I51:O51"/>
    <mergeCell ref="P51:V51"/>
    <mergeCell ref="H42:H43"/>
    <mergeCell ref="W18:W19"/>
    <mergeCell ref="H24:H25"/>
    <mergeCell ref="V24:V25"/>
    <mergeCell ref="W24:W25"/>
    <mergeCell ref="B53:G53"/>
    <mergeCell ref="I53:N53"/>
    <mergeCell ref="P53:U53"/>
    <mergeCell ref="W28:W29"/>
    <mergeCell ref="H38:H39"/>
    <mergeCell ref="O38:O39"/>
    <mergeCell ref="V38:V39"/>
    <mergeCell ref="W38:W39"/>
    <mergeCell ref="W22:W23"/>
    <mergeCell ref="O24:O25"/>
    <mergeCell ref="H20:H21"/>
    <mergeCell ref="O20:O21"/>
    <mergeCell ref="V20:V21"/>
    <mergeCell ref="W20:W21"/>
    <mergeCell ref="H22:H23"/>
    <mergeCell ref="O22:O23"/>
    <mergeCell ref="W52:W53"/>
    <mergeCell ref="W30:W31"/>
    <mergeCell ref="H28:H29"/>
    <mergeCell ref="O28:O29"/>
    <mergeCell ref="V28:V29"/>
    <mergeCell ref="X16:X17"/>
    <mergeCell ref="X18:X19"/>
    <mergeCell ref="X20:X21"/>
    <mergeCell ref="X22:X23"/>
    <mergeCell ref="X24:X25"/>
    <mergeCell ref="X26:X27"/>
    <mergeCell ref="W40:W41"/>
    <mergeCell ref="W42:W43"/>
    <mergeCell ref="H40:H41"/>
    <mergeCell ref="H44:H45"/>
    <mergeCell ref="O40:O41"/>
    <mergeCell ref="B52:H52"/>
    <mergeCell ref="I52:O52"/>
    <mergeCell ref="P52:V52"/>
    <mergeCell ref="O42:O43"/>
    <mergeCell ref="V42:V43"/>
    <mergeCell ref="B50:H50"/>
    <mergeCell ref="I50:O50"/>
    <mergeCell ref="P50:V50"/>
    <mergeCell ref="X6:X7"/>
    <mergeCell ref="X8:X9"/>
    <mergeCell ref="X10:X11"/>
    <mergeCell ref="X12:X13"/>
    <mergeCell ref="X14:X15"/>
    <mergeCell ref="X40:X41"/>
    <mergeCell ref="X42:X43"/>
    <mergeCell ref="X44:X45"/>
    <mergeCell ref="X28:X29"/>
    <mergeCell ref="X30:X31"/>
    <mergeCell ref="X32:X33"/>
    <mergeCell ref="X34:X35"/>
    <mergeCell ref="X36:X37"/>
    <mergeCell ref="X38:X39"/>
    <mergeCell ref="B2:H2"/>
    <mergeCell ref="I2:O2"/>
    <mergeCell ref="P2:V2"/>
    <mergeCell ref="V4:V5"/>
    <mergeCell ref="W4:W5"/>
    <mergeCell ref="V6:V7"/>
    <mergeCell ref="O8:O9"/>
    <mergeCell ref="H46:H47"/>
    <mergeCell ref="O44:O45"/>
    <mergeCell ref="H34:H35"/>
    <mergeCell ref="O34:O35"/>
    <mergeCell ref="V34:V35"/>
    <mergeCell ref="W34:W35"/>
    <mergeCell ref="H32:H33"/>
    <mergeCell ref="O32:O33"/>
    <mergeCell ref="V32:V33"/>
    <mergeCell ref="W32:W33"/>
    <mergeCell ref="W44:W45"/>
    <mergeCell ref="H36:H37"/>
    <mergeCell ref="O36:O37"/>
    <mergeCell ref="V36:V37"/>
    <mergeCell ref="W36:W37"/>
    <mergeCell ref="V40:V41"/>
    <mergeCell ref="H26:H27"/>
    <mergeCell ref="Y34:Y35"/>
    <mergeCell ref="Y36:Y37"/>
    <mergeCell ref="Y38:Y39"/>
    <mergeCell ref="Y40:Y41"/>
    <mergeCell ref="Y42:Y43"/>
    <mergeCell ref="Y44:Y45"/>
    <mergeCell ref="Y46:Y47"/>
    <mergeCell ref="A1:Y1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Y28:Y29"/>
    <mergeCell ref="Y30:Y31"/>
    <mergeCell ref="Y32:Y33"/>
    <mergeCell ref="W10:W11"/>
    <mergeCell ref="X4:X5"/>
    <mergeCell ref="A55:Y55"/>
    <mergeCell ref="B56:H56"/>
    <mergeCell ref="I56:O56"/>
    <mergeCell ref="P56:V56"/>
    <mergeCell ref="A58:A59"/>
    <mergeCell ref="H58:H59"/>
    <mergeCell ref="O58:O59"/>
    <mergeCell ref="V58:V59"/>
    <mergeCell ref="W58:W59"/>
    <mergeCell ref="X58:X59"/>
    <mergeCell ref="A60:A61"/>
    <mergeCell ref="H60:H61"/>
    <mergeCell ref="O60:O61"/>
    <mergeCell ref="V60:V61"/>
    <mergeCell ref="W60:W61"/>
    <mergeCell ref="X60:X61"/>
    <mergeCell ref="Y60:Y61"/>
    <mergeCell ref="A62:A63"/>
    <mergeCell ref="H62:H63"/>
    <mergeCell ref="O62:O63"/>
    <mergeCell ref="V62:V63"/>
    <mergeCell ref="W62:W63"/>
    <mergeCell ref="X62:X63"/>
    <mergeCell ref="Y62:Y63"/>
    <mergeCell ref="A64:A65"/>
    <mergeCell ref="H64:H65"/>
    <mergeCell ref="O64:O65"/>
    <mergeCell ref="V64:V65"/>
    <mergeCell ref="W64:W65"/>
    <mergeCell ref="X64:X65"/>
    <mergeCell ref="Y64:Y65"/>
    <mergeCell ref="A66:A67"/>
    <mergeCell ref="H66:H67"/>
    <mergeCell ref="O66:O67"/>
    <mergeCell ref="V66:V67"/>
    <mergeCell ref="W66:W67"/>
    <mergeCell ref="X66:X67"/>
    <mergeCell ref="Y66:Y67"/>
    <mergeCell ref="A68:A69"/>
    <mergeCell ref="H68:H69"/>
    <mergeCell ref="O68:O69"/>
    <mergeCell ref="V68:V69"/>
    <mergeCell ref="W68:W69"/>
    <mergeCell ref="X68:X69"/>
    <mergeCell ref="Y68:Y69"/>
    <mergeCell ref="A70:A71"/>
    <mergeCell ref="H70:H71"/>
    <mergeCell ref="O70:O71"/>
    <mergeCell ref="V70:V71"/>
    <mergeCell ref="W70:W71"/>
    <mergeCell ref="X70:X71"/>
    <mergeCell ref="Y70:Y71"/>
    <mergeCell ref="A72:A73"/>
    <mergeCell ref="H72:H73"/>
    <mergeCell ref="O72:O73"/>
    <mergeCell ref="V72:V73"/>
    <mergeCell ref="W72:W73"/>
    <mergeCell ref="X72:X73"/>
    <mergeCell ref="Y72:Y73"/>
    <mergeCell ref="A74:A75"/>
    <mergeCell ref="H74:H75"/>
    <mergeCell ref="O74:O75"/>
    <mergeCell ref="V74:V75"/>
    <mergeCell ref="W74:W75"/>
    <mergeCell ref="X74:X75"/>
    <mergeCell ref="Y74:Y75"/>
    <mergeCell ref="A76:A77"/>
    <mergeCell ref="H76:H77"/>
    <mergeCell ref="O76:O77"/>
    <mergeCell ref="V76:V77"/>
    <mergeCell ref="W76:W77"/>
    <mergeCell ref="X76:X77"/>
    <mergeCell ref="Y76:Y77"/>
    <mergeCell ref="A78:A79"/>
    <mergeCell ref="H78:H79"/>
    <mergeCell ref="O78:O79"/>
    <mergeCell ref="V78:V79"/>
    <mergeCell ref="W78:W79"/>
    <mergeCell ref="X78:X79"/>
    <mergeCell ref="Y78:Y79"/>
    <mergeCell ref="A80:A81"/>
    <mergeCell ref="H80:H81"/>
    <mergeCell ref="O80:O81"/>
    <mergeCell ref="V80:V81"/>
    <mergeCell ref="W80:W81"/>
    <mergeCell ref="X80:X81"/>
    <mergeCell ref="Y80:Y81"/>
    <mergeCell ref="A82:A83"/>
    <mergeCell ref="H82:H83"/>
    <mergeCell ref="O82:O83"/>
    <mergeCell ref="V82:V83"/>
    <mergeCell ref="W82:W83"/>
    <mergeCell ref="X82:X83"/>
    <mergeCell ref="Y82:Y83"/>
    <mergeCell ref="A84:A85"/>
    <mergeCell ref="H84:H85"/>
    <mergeCell ref="O84:O85"/>
    <mergeCell ref="V84:V85"/>
    <mergeCell ref="W84:W85"/>
    <mergeCell ref="X84:X85"/>
    <mergeCell ref="Y84:Y85"/>
    <mergeCell ref="A86:A87"/>
    <mergeCell ref="H86:H87"/>
    <mergeCell ref="O86:O87"/>
    <mergeCell ref="V86:V87"/>
    <mergeCell ref="W86:W87"/>
    <mergeCell ref="X86:X87"/>
    <mergeCell ref="Y86:Y87"/>
    <mergeCell ref="A88:A89"/>
    <mergeCell ref="H88:H89"/>
    <mergeCell ref="O88:O89"/>
    <mergeCell ref="V88:V89"/>
    <mergeCell ref="W88:W89"/>
    <mergeCell ref="X88:X89"/>
    <mergeCell ref="Y88:Y89"/>
    <mergeCell ref="A90:A91"/>
    <mergeCell ref="H90:H91"/>
    <mergeCell ref="O90:O91"/>
    <mergeCell ref="V90:V91"/>
    <mergeCell ref="W90:W91"/>
    <mergeCell ref="X90:X91"/>
    <mergeCell ref="Y90:Y91"/>
    <mergeCell ref="A92:A93"/>
    <mergeCell ref="H92:H93"/>
    <mergeCell ref="O92:O93"/>
    <mergeCell ref="V92:V93"/>
    <mergeCell ref="W92:W93"/>
    <mergeCell ref="X92:X93"/>
    <mergeCell ref="Y92:Y93"/>
    <mergeCell ref="A94:A95"/>
    <mergeCell ref="H94:H95"/>
    <mergeCell ref="O94:O95"/>
    <mergeCell ref="V94:V95"/>
    <mergeCell ref="W94:W95"/>
    <mergeCell ref="X94:X95"/>
    <mergeCell ref="Y94:Y95"/>
    <mergeCell ref="A96:A97"/>
    <mergeCell ref="H96:H97"/>
    <mergeCell ref="O96:O97"/>
    <mergeCell ref="V96:V97"/>
    <mergeCell ref="W96:W97"/>
    <mergeCell ref="X96:X97"/>
    <mergeCell ref="Y96:Y97"/>
    <mergeCell ref="A98:A99"/>
    <mergeCell ref="H98:H99"/>
    <mergeCell ref="O98:O99"/>
    <mergeCell ref="V98:V99"/>
    <mergeCell ref="W98:W99"/>
    <mergeCell ref="X98:X99"/>
    <mergeCell ref="Y98:Y99"/>
    <mergeCell ref="A100:A101"/>
    <mergeCell ref="H100:H101"/>
    <mergeCell ref="O100:O101"/>
    <mergeCell ref="V100:V101"/>
    <mergeCell ref="W100:W101"/>
    <mergeCell ref="X100:X101"/>
    <mergeCell ref="Y100:Y101"/>
    <mergeCell ref="A102:A103"/>
    <mergeCell ref="H102:H103"/>
    <mergeCell ref="O102:O103"/>
    <mergeCell ref="V102:V103"/>
    <mergeCell ref="W102:W103"/>
    <mergeCell ref="X102:X103"/>
    <mergeCell ref="B104:H104"/>
    <mergeCell ref="I104:O104"/>
    <mergeCell ref="P104:V104"/>
    <mergeCell ref="B105:H105"/>
    <mergeCell ref="I105:O105"/>
    <mergeCell ref="P105:V105"/>
    <mergeCell ref="B106:H106"/>
    <mergeCell ref="I106:O106"/>
    <mergeCell ref="P106:V106"/>
    <mergeCell ref="W106:W107"/>
    <mergeCell ref="X106:X107"/>
    <mergeCell ref="B107:G107"/>
    <mergeCell ref="I107:N107"/>
    <mergeCell ref="P107:U107"/>
    <mergeCell ref="A109:Y109"/>
    <mergeCell ref="B110:H110"/>
    <mergeCell ref="I110:O110"/>
    <mergeCell ref="P110:V110"/>
    <mergeCell ref="A108:C108"/>
    <mergeCell ref="A112:A113"/>
    <mergeCell ref="H112:H113"/>
    <mergeCell ref="O112:O113"/>
    <mergeCell ref="V112:V113"/>
    <mergeCell ref="W112:W113"/>
    <mergeCell ref="X112:X113"/>
    <mergeCell ref="A114:A115"/>
    <mergeCell ref="H114:H115"/>
    <mergeCell ref="O114:O115"/>
    <mergeCell ref="V114:V115"/>
    <mergeCell ref="W114:W115"/>
    <mergeCell ref="X114:X115"/>
    <mergeCell ref="Y114:Y115"/>
    <mergeCell ref="A116:A117"/>
    <mergeCell ref="H116:H117"/>
    <mergeCell ref="O116:O117"/>
    <mergeCell ref="V116:V117"/>
    <mergeCell ref="W116:W117"/>
    <mergeCell ref="X116:X117"/>
    <mergeCell ref="Y116:Y117"/>
    <mergeCell ref="A118:A119"/>
    <mergeCell ref="H118:H119"/>
    <mergeCell ref="O118:O119"/>
    <mergeCell ref="V118:V119"/>
    <mergeCell ref="W118:W119"/>
    <mergeCell ref="X118:X119"/>
    <mergeCell ref="Y118:Y119"/>
    <mergeCell ref="A120:A121"/>
    <mergeCell ref="H120:H121"/>
    <mergeCell ref="O120:O121"/>
    <mergeCell ref="V120:V121"/>
    <mergeCell ref="W120:W121"/>
    <mergeCell ref="X120:X121"/>
    <mergeCell ref="Y120:Y121"/>
    <mergeCell ref="A122:A123"/>
    <mergeCell ref="H122:H123"/>
    <mergeCell ref="O122:O123"/>
    <mergeCell ref="V122:V123"/>
    <mergeCell ref="W122:W123"/>
    <mergeCell ref="X122:X123"/>
    <mergeCell ref="Y122:Y123"/>
    <mergeCell ref="A124:A125"/>
    <mergeCell ref="H124:H125"/>
    <mergeCell ref="O124:O125"/>
    <mergeCell ref="V124:V125"/>
    <mergeCell ref="W124:W125"/>
    <mergeCell ref="X124:X125"/>
    <mergeCell ref="Y124:Y125"/>
    <mergeCell ref="A126:A127"/>
    <mergeCell ref="H126:H127"/>
    <mergeCell ref="O126:O127"/>
    <mergeCell ref="V126:V127"/>
    <mergeCell ref="W126:W127"/>
    <mergeCell ref="X126:X127"/>
    <mergeCell ref="Y126:Y127"/>
    <mergeCell ref="A128:A129"/>
    <mergeCell ref="H128:H129"/>
    <mergeCell ref="O128:O129"/>
    <mergeCell ref="V128:V129"/>
    <mergeCell ref="W128:W129"/>
    <mergeCell ref="X128:X129"/>
    <mergeCell ref="Y128:Y129"/>
    <mergeCell ref="A130:A131"/>
    <mergeCell ref="H130:H131"/>
    <mergeCell ref="O130:O131"/>
    <mergeCell ref="V130:V131"/>
    <mergeCell ref="W130:W131"/>
    <mergeCell ref="X130:X131"/>
    <mergeCell ref="Y130:Y131"/>
    <mergeCell ref="A132:A133"/>
    <mergeCell ref="H132:H133"/>
    <mergeCell ref="O132:O133"/>
    <mergeCell ref="V132:V133"/>
    <mergeCell ref="W132:W133"/>
    <mergeCell ref="X132:X133"/>
    <mergeCell ref="Y132:Y133"/>
    <mergeCell ref="A134:A135"/>
    <mergeCell ref="H134:H135"/>
    <mergeCell ref="O134:O135"/>
    <mergeCell ref="V134:V135"/>
    <mergeCell ref="W134:W135"/>
    <mergeCell ref="X134:X135"/>
    <mergeCell ref="Y134:Y135"/>
    <mergeCell ref="A136:A137"/>
    <mergeCell ref="H136:H137"/>
    <mergeCell ref="O136:O137"/>
    <mergeCell ref="V136:V137"/>
    <mergeCell ref="W136:W137"/>
    <mergeCell ref="X136:X137"/>
    <mergeCell ref="Y136:Y137"/>
    <mergeCell ref="A138:A139"/>
    <mergeCell ref="H138:H139"/>
    <mergeCell ref="O138:O139"/>
    <mergeCell ref="V138:V139"/>
    <mergeCell ref="W138:W139"/>
    <mergeCell ref="X138:X139"/>
    <mergeCell ref="Y138:Y139"/>
    <mergeCell ref="A140:A141"/>
    <mergeCell ref="H140:H141"/>
    <mergeCell ref="O140:O141"/>
    <mergeCell ref="V140:V141"/>
    <mergeCell ref="W140:W141"/>
    <mergeCell ref="X140:X141"/>
    <mergeCell ref="Y140:Y141"/>
    <mergeCell ref="A142:A143"/>
    <mergeCell ref="H142:H143"/>
    <mergeCell ref="O142:O143"/>
    <mergeCell ref="V142:V143"/>
    <mergeCell ref="W142:W143"/>
    <mergeCell ref="X142:X143"/>
    <mergeCell ref="Y142:Y143"/>
    <mergeCell ref="A144:A145"/>
    <mergeCell ref="H144:H145"/>
    <mergeCell ref="O144:O145"/>
    <mergeCell ref="V144:V145"/>
    <mergeCell ref="W144:W145"/>
    <mergeCell ref="X144:X145"/>
    <mergeCell ref="Y144:Y145"/>
    <mergeCell ref="A146:A147"/>
    <mergeCell ref="H146:H147"/>
    <mergeCell ref="O146:O147"/>
    <mergeCell ref="V146:V147"/>
    <mergeCell ref="W146:W147"/>
    <mergeCell ref="X146:X147"/>
    <mergeCell ref="Y146:Y147"/>
    <mergeCell ref="A148:A149"/>
    <mergeCell ref="H148:H149"/>
    <mergeCell ref="O148:O149"/>
    <mergeCell ref="V148:V149"/>
    <mergeCell ref="W148:W149"/>
    <mergeCell ref="X148:X149"/>
    <mergeCell ref="Y148:Y149"/>
    <mergeCell ref="A150:A151"/>
    <mergeCell ref="H150:H151"/>
    <mergeCell ref="O150:O151"/>
    <mergeCell ref="V150:V151"/>
    <mergeCell ref="W150:W151"/>
    <mergeCell ref="X150:X151"/>
    <mergeCell ref="Y150:Y151"/>
    <mergeCell ref="A152:A153"/>
    <mergeCell ref="H152:H153"/>
    <mergeCell ref="O152:O153"/>
    <mergeCell ref="V152:V153"/>
    <mergeCell ref="W152:W153"/>
    <mergeCell ref="X152:X153"/>
    <mergeCell ref="Y152:Y153"/>
    <mergeCell ref="A154:A155"/>
    <mergeCell ref="H154:H155"/>
    <mergeCell ref="O154:O155"/>
    <mergeCell ref="V154:V155"/>
    <mergeCell ref="W154:W155"/>
    <mergeCell ref="X154:X155"/>
    <mergeCell ref="Y154:Y155"/>
    <mergeCell ref="A156:A157"/>
    <mergeCell ref="H156:H157"/>
    <mergeCell ref="O156:O157"/>
    <mergeCell ref="V156:V157"/>
    <mergeCell ref="W156:W157"/>
    <mergeCell ref="X156:X157"/>
    <mergeCell ref="B158:H158"/>
    <mergeCell ref="I158:O158"/>
    <mergeCell ref="P158:V158"/>
    <mergeCell ref="B159:H159"/>
    <mergeCell ref="I159:O159"/>
    <mergeCell ref="P159:V159"/>
    <mergeCell ref="B160:H160"/>
    <mergeCell ref="I160:O160"/>
    <mergeCell ref="P160:V160"/>
    <mergeCell ref="W160:W161"/>
    <mergeCell ref="X160:X161"/>
    <mergeCell ref="B161:G161"/>
    <mergeCell ref="I161:N161"/>
    <mergeCell ref="P161:U161"/>
    <mergeCell ref="A162:C162"/>
  </mergeCells>
  <phoneticPr fontId="1" type="noConversion"/>
  <pageMargins left="0.4" right="0.13" top="0.42" bottom="0.13" header="0.13" footer="0.1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Wojciech Telesz</cp:lastModifiedBy>
  <cp:lastPrinted>2015-10-12T09:01:09Z</cp:lastPrinted>
  <dcterms:created xsi:type="dcterms:W3CDTF">2010-10-20T07:55:34Z</dcterms:created>
  <dcterms:modified xsi:type="dcterms:W3CDTF">2025-12-01T21:58:52Z</dcterms:modified>
</cp:coreProperties>
</file>