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3" i="1" l="1"/>
  <c r="AT24" i="1"/>
  <c r="AT25" i="1"/>
  <c r="AT26" i="1"/>
  <c r="AT27" i="1"/>
  <c r="AT22" i="1"/>
  <c r="AT14" i="1"/>
  <c r="AT15" i="1"/>
  <c r="AT16" i="1"/>
  <c r="AT17" i="1"/>
  <c r="AT18" i="1"/>
  <c r="AT13" i="1"/>
  <c r="AT5" i="1"/>
  <c r="AT6" i="1"/>
  <c r="AT7" i="1"/>
  <c r="AT8" i="1"/>
  <c r="AT9" i="1"/>
  <c r="AT4" i="1"/>
  <c r="V110" i="1"/>
  <c r="Q110" i="1"/>
  <c r="L110" i="1"/>
  <c r="G110" i="1"/>
  <c r="B110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88" i="1"/>
  <c r="AB82" i="1"/>
  <c r="AB74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60" i="1"/>
  <c r="AA52" i="1"/>
  <c r="AB54" i="1"/>
  <c r="AA80" i="1"/>
  <c r="V82" i="1"/>
  <c r="Q82" i="1"/>
  <c r="L82" i="1"/>
  <c r="G82" i="1"/>
  <c r="B8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32" i="1"/>
  <c r="V54" i="1"/>
  <c r="Q54" i="1"/>
  <c r="L54" i="1"/>
  <c r="G54" i="1"/>
  <c r="B54" i="1"/>
  <c r="AB5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4" i="1"/>
  <c r="AB26" i="1"/>
  <c r="Q26" i="1"/>
  <c r="L26" i="1"/>
  <c r="G26" i="1"/>
  <c r="B26" i="1"/>
  <c r="V26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T111" i="1" l="1"/>
  <c r="AT55" i="1"/>
  <c r="AT110" i="1"/>
  <c r="AT109" i="1"/>
  <c r="AT108" i="1"/>
  <c r="AT107" i="1"/>
  <c r="AT106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T101" i="1"/>
  <c r="AT100" i="1"/>
  <c r="AT99" i="1"/>
  <c r="AT98" i="1"/>
  <c r="AT97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T92" i="1"/>
  <c r="AT91" i="1"/>
  <c r="AT90" i="1"/>
  <c r="AT89" i="1"/>
  <c r="AT88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T82" i="1"/>
  <c r="AT81" i="1"/>
  <c r="AT80" i="1"/>
  <c r="AT79" i="1"/>
  <c r="AT78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T73" i="1"/>
  <c r="AT72" i="1"/>
  <c r="AT71" i="1"/>
  <c r="AT70" i="1"/>
  <c r="AT69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T64" i="1"/>
  <c r="AT63" i="1"/>
  <c r="AT62" i="1"/>
  <c r="AT61" i="1"/>
  <c r="AT60" i="1"/>
  <c r="AT54" i="1"/>
  <c r="AT53" i="1"/>
  <c r="AT52" i="1"/>
  <c r="AT51" i="1"/>
  <c r="AT50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T45" i="1"/>
  <c r="AT44" i="1"/>
  <c r="AT43" i="1"/>
  <c r="AT42" i="1"/>
  <c r="AT41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T36" i="1"/>
  <c r="AT35" i="1"/>
  <c r="AT34" i="1"/>
  <c r="AT33" i="1"/>
  <c r="AT32" i="1"/>
  <c r="AT74" i="1" l="1"/>
  <c r="AT46" i="1"/>
  <c r="AT65" i="1"/>
  <c r="AT93" i="1"/>
  <c r="AT37" i="1"/>
  <c r="AT102" i="1"/>
  <c r="AT8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B110" i="1" l="1"/>
  <c r="AA108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S18" i="1" l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A4" i="1" l="1"/>
  <c r="AA17" i="1" l="1"/>
  <c r="AA18" i="1"/>
  <c r="AA5" i="1" l="1"/>
  <c r="AA6" i="1"/>
  <c r="AA7" i="1"/>
  <c r="AA8" i="1"/>
  <c r="AA9" i="1"/>
  <c r="AA10" i="1"/>
  <c r="AA11" i="1"/>
  <c r="AA12" i="1"/>
  <c r="AA13" i="1"/>
  <c r="AA14" i="1"/>
  <c r="AA15" i="1"/>
  <c r="AA16" i="1"/>
  <c r="AA24" i="1" l="1"/>
</calcChain>
</file>

<file path=xl/sharedStrings.xml><?xml version="1.0" encoding="utf-8"?>
<sst xmlns="http://schemas.openxmlformats.org/spreadsheetml/2006/main" count="788" uniqueCount="197">
  <si>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</si>
  <si>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</si>
  <si>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</si>
  <si>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</si>
  <si>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</si>
  <si>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</si>
  <si>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</si>
  <si>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</si>
  <si>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</si>
  <si>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</si>
  <si>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</si>
  <si>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</si>
  <si>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</si>
  <si>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</si>
  <si>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</si>
  <si>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stanowiska</t>
  </si>
  <si>
    <t>Śr. ilość ryb</t>
  </si>
  <si>
    <t>na stan.</t>
  </si>
  <si>
    <t>Status</t>
  </si>
  <si>
    <t>Hosenseidl CZE</t>
  </si>
  <si>
    <t>Mathieu FRA</t>
  </si>
  <si>
    <t>Gregoire FRA</t>
  </si>
  <si>
    <t>Pietrosino ITA</t>
  </si>
  <si>
    <t>Maher ENG</t>
  </si>
  <si>
    <t>śr.</t>
  </si>
  <si>
    <t>Mlynarcik SVK</t>
  </si>
  <si>
    <t>Horsky SVK</t>
  </si>
  <si>
    <t>Vermeulen ENG</t>
  </si>
  <si>
    <t>Withyman ENG</t>
  </si>
  <si>
    <t>Borgman NED</t>
  </si>
  <si>
    <t>Coquette BEL</t>
  </si>
  <si>
    <t>Saint Aman FRA</t>
  </si>
  <si>
    <t>Brunelli ITA</t>
  </si>
  <si>
    <t>Konieczny G. POL</t>
  </si>
  <si>
    <t>Lp.</t>
  </si>
  <si>
    <t>Suma</t>
  </si>
  <si>
    <t>ZŁOWIONE RYBY - analiza</t>
  </si>
  <si>
    <t>WYNIKI NA STANOWISKU (w skali 5-1) - analiza</t>
  </si>
  <si>
    <t>Wnękowicz POL</t>
  </si>
  <si>
    <t>FRA</t>
  </si>
  <si>
    <t>ESP</t>
  </si>
  <si>
    <t>FIN</t>
  </si>
  <si>
    <t>POL</t>
  </si>
  <si>
    <t>SVK</t>
  </si>
  <si>
    <t>CZE</t>
  </si>
  <si>
    <t>ITA</t>
  </si>
  <si>
    <t>ENG</t>
  </si>
  <si>
    <t>BEL</t>
  </si>
  <si>
    <t>NED</t>
  </si>
  <si>
    <t>IRL</t>
  </si>
  <si>
    <t>STATUS STANOWISK</t>
  </si>
  <si>
    <t>28 MME</t>
  </si>
  <si>
    <t>sektor 2</t>
  </si>
  <si>
    <t>Lhonore BEL</t>
  </si>
  <si>
    <t>Mathieux BEL</t>
  </si>
  <si>
    <t>Oudar BEL</t>
  </si>
  <si>
    <t>Bachochev BUL</t>
  </si>
  <si>
    <t>Metodiev BUL</t>
  </si>
  <si>
    <t>Mitov BUL</t>
  </si>
  <si>
    <t>Petrov BUL</t>
  </si>
  <si>
    <t>Stoyanov BUL</t>
  </si>
  <si>
    <t>Langer CZE</t>
  </si>
  <si>
    <t>Marek CZE</t>
  </si>
  <si>
    <t>Piekar CZE</t>
  </si>
  <si>
    <t>Clarke ENG</t>
  </si>
  <si>
    <t>Lillie ENG</t>
  </si>
  <si>
    <t>Heikkinen FIN</t>
  </si>
  <si>
    <t>Jaakola FIN</t>
  </si>
  <si>
    <t>Kinnunen FIN</t>
  </si>
  <si>
    <t>Strandman FIN</t>
  </si>
  <si>
    <t>Tuominen FIN</t>
  </si>
  <si>
    <t>Poirer FRA</t>
  </si>
  <si>
    <t>Verove FRA</t>
  </si>
  <si>
    <t>Lafford IRL</t>
  </si>
  <si>
    <t>Lawless IRL</t>
  </si>
  <si>
    <t>O'Donovan IRL</t>
  </si>
  <si>
    <t>Sloan Andrew IRL</t>
  </si>
  <si>
    <t>Sloan Mark IRL</t>
  </si>
  <si>
    <t>Combi ITA</t>
  </si>
  <si>
    <t>Matteotti ITA</t>
  </si>
  <si>
    <t>Canovic MNE</t>
  </si>
  <si>
    <t>Gasevic MNE</t>
  </si>
  <si>
    <t>Pekovic MNE</t>
  </si>
  <si>
    <t>Rajkovic MNE</t>
  </si>
  <si>
    <t>Vulevic MNE</t>
  </si>
  <si>
    <t>Boudewijns NED</t>
  </si>
  <si>
    <t>Jansen NED</t>
  </si>
  <si>
    <t>Prick NED</t>
  </si>
  <si>
    <t>Sturrus NED</t>
  </si>
  <si>
    <t>Fejkiel POL</t>
  </si>
  <si>
    <t>Konieczny P. POL</t>
  </si>
  <si>
    <t>Konieczny Sz. POL</t>
  </si>
  <si>
    <t>Alexovic SVK</t>
  </si>
  <si>
    <t>Stempel SVK</t>
  </si>
  <si>
    <t>Tomko SVK</t>
  </si>
  <si>
    <t>Abadia ESP</t>
  </si>
  <si>
    <t>Cabrera ESP</t>
  </si>
  <si>
    <t>Garcia Laseca ESP</t>
  </si>
  <si>
    <t>Perez ESP</t>
  </si>
  <si>
    <t>drużyny wg miejsc 1-15</t>
  </si>
  <si>
    <t>BUL</t>
  </si>
  <si>
    <t>Tura 1 - środa - 28 VIII (9.00-12.00)</t>
  </si>
  <si>
    <t>Tura 2 - czwartek - 29 VIII (9.00-12.00)</t>
  </si>
  <si>
    <t>Tura 3 - piątek - 30 VIII (9.00-12.00)</t>
  </si>
  <si>
    <t>Tura 4 - sobota - 31 VIII (9.00-12.00)</t>
  </si>
  <si>
    <t>Tura 5 - niedziela - 1 IX (9.00-12.00)</t>
  </si>
  <si>
    <t>sektor 3</t>
  </si>
  <si>
    <t>sektor 5</t>
  </si>
  <si>
    <t>sektor 4</t>
  </si>
  <si>
    <t>28 Muchowe Mistrzostwa Europy 2024 Polska - sektor 2 (rzeka San - odcinek "Zwierzyń" - Odcinek Specjalny) - wszystkie metody połowu</t>
  </si>
  <si>
    <t>28 Muchowe Mistrzostwa Europy 2024 Polska - sektor 5 (rzeka San - odcinek "Sanok") - wszystkie metody połowu</t>
  </si>
  <si>
    <t>28 Muchowe Mistrzostwa Europy 2024 Polska - sektor 3 (rzeka San - odcinek "Hoczew") - tylko jedna sucha mucha</t>
  </si>
  <si>
    <t>28 Muchowe Mistrzostwa Europy 2024 Polska - sektor 4 (rzeka San - Odcinek "Lesko") - wszystkie metody połowu</t>
  </si>
  <si>
    <t>MNE</t>
  </si>
  <si>
    <t>Opis stanowisk</t>
  </si>
  <si>
    <t>tablica OS San</t>
  </si>
  <si>
    <t>drzewo powyżej elewatora na prawym brzegu</t>
  </si>
  <si>
    <t>poniżej wykoszonej łąki</t>
  </si>
  <si>
    <t>zwalone drzewo poniżej zejścia od ORVISA</t>
  </si>
  <si>
    <t>skała w Zwierzyniu</t>
  </si>
  <si>
    <t>początek I wyspy</t>
  </si>
  <si>
    <t>drzewo nr 8</t>
  </si>
  <si>
    <t>połączenie za I wyspą</t>
  </si>
  <si>
    <t>poniżej małej wysepki między wyspami</t>
  </si>
  <si>
    <t>koniec II wyspy</t>
  </si>
  <si>
    <t>powyżej drutów</t>
  </si>
  <si>
    <t>skała na płani pod drutami</t>
  </si>
  <si>
    <t>skała na końcówce płani pod drutami</t>
  </si>
  <si>
    <t>przed dołkiem głowacicowym</t>
  </si>
  <si>
    <t>ławka Czekały - skała Eldorado</t>
  </si>
  <si>
    <t>garb powyżej przejazdu w Średniej Wsi</t>
  </si>
  <si>
    <t>prądy poniżej potoku w Średniej Wsi</t>
  </si>
  <si>
    <t>skała w Średniej Wsi</t>
  </si>
  <si>
    <t>stary most</t>
  </si>
  <si>
    <t>koniec wyspy przy prawym brzegu</t>
  </si>
  <si>
    <t>100 m poniżej początku płani w Bachlawie</t>
  </si>
  <si>
    <t>koniec lasu - WC</t>
  </si>
  <si>
    <t>ujście Hoczewki</t>
  </si>
  <si>
    <t>garb poniżej ujścia Hoczewki</t>
  </si>
  <si>
    <t>między przejazdami pod Hoczewką</t>
  </si>
  <si>
    <t>ujscie "suchego potoku" po prawej stronie</t>
  </si>
  <si>
    <t>początek działki z nowym domem przed Salamandrą</t>
  </si>
  <si>
    <t>początek działki Gaja - koniec: prądy poniżej końca płani</t>
  </si>
  <si>
    <t>brzoza pod skocznią - koniec: koniec płani pod skocznią</t>
  </si>
  <si>
    <t>prądy przed I dołkiem</t>
  </si>
  <si>
    <t>połowa II dołka w Łączkach</t>
  </si>
  <si>
    <t>poniżej przystanku w Łączkach</t>
  </si>
  <si>
    <t>początek wykoszonej łąki pod Pałysem</t>
  </si>
  <si>
    <t>potok z Baszty</t>
  </si>
  <si>
    <t>pierwszy dom poniżej szklarni</t>
  </si>
  <si>
    <t>mała wysepka po lewej stronie rzeki</t>
  </si>
  <si>
    <t>koniec małego boiska</t>
  </si>
  <si>
    <t>przed mostem w Huzelach</t>
  </si>
  <si>
    <t>ujście potoku z Huzeli</t>
  </si>
  <si>
    <t>koniec działek</t>
  </si>
  <si>
    <t>oczyszczalnia w Lesku</t>
  </si>
  <si>
    <t>powyżej wjazdu pod skałę między zakrętami</t>
  </si>
  <si>
    <t>koniec lasu między zakrętami</t>
  </si>
  <si>
    <t>połowa dołka głowacicowego - koniec: linia elektryczna</t>
  </si>
  <si>
    <t>Miedzybrodzie - początek: tablica - Dobra 10    koniec: połowa bani na Lisznej</t>
  </si>
  <si>
    <t>początek: płań Liszna   koniec: poniżej przystani kajaków Liszna</t>
  </si>
  <si>
    <t>początek: poniżej przystani kajaków Liszna koniec: płań poniżej Chmieliny</t>
  </si>
  <si>
    <t>początek: połowa płani pod Chmieliną  koniec: góra Dębna</t>
  </si>
  <si>
    <t>początek: połowa płani pod górą Dębna  koniec:zjazd koło kapliczki poniżej Dębnej</t>
  </si>
  <si>
    <t>początek: zjazd koło kapliczki poniżej Dębnej  koniec: skała przed mostem w Mrzygłodzie</t>
  </si>
  <si>
    <t>początek: skała przed mostem w Mrzygłodzie koniec: 150 m przed promem w Mrzygłodzie</t>
  </si>
  <si>
    <t>początek: 150 m przed promem w Mrzygłodzie  koniec: camping Diabla Góra</t>
  </si>
  <si>
    <t>początek: camping Diabla Góra  koniec: zjazd na camping</t>
  </si>
  <si>
    <t>początek: zjazd na camping  koniec: poniżej domków u Tediego</t>
  </si>
  <si>
    <t>początek: czereśnia poniżej domków u Tediego  koniec: linia elektryczna nad Sanem</t>
  </si>
  <si>
    <t>początek: linia elektryczna nad Sanem  koniec: zejście między stawami w Hłomczy</t>
  </si>
  <si>
    <t>początek: wjazd między stawami w Hłomczy  koniec: ścieżka między stawami w Dobrej</t>
  </si>
  <si>
    <t>początek: ścieżka między stawami w Dobrej  koniec: linia elektryczna powyżej prądów nad mostem</t>
  </si>
  <si>
    <t>początek: linia elektryczna powyżej prądów nad mostem  koniec: 100 m poniżej mostu w Dobrej</t>
  </si>
  <si>
    <t>Frison BEL</t>
  </si>
  <si>
    <t>vacat</t>
  </si>
  <si>
    <t>Chyba CZE</t>
  </si>
  <si>
    <t>Zemaitis LIT ind</t>
  </si>
  <si>
    <t>Beretta ITA</t>
  </si>
  <si>
    <t>Niksas LIT ind</t>
  </si>
  <si>
    <t>Ivanovic SRB</t>
  </si>
  <si>
    <t>Dimitrijevic SRB</t>
  </si>
  <si>
    <t>Lazic SRB</t>
  </si>
  <si>
    <t>Misic SRB</t>
  </si>
  <si>
    <t>SRB</t>
  </si>
  <si>
    <t>drużyny wg miejsc 1-14</t>
  </si>
  <si>
    <t>Brebic SRB</t>
  </si>
  <si>
    <t>Tura 1 - środa - 28 VIII (10.00-13.00)</t>
  </si>
  <si>
    <t>Tura 2 - czwartek - 29 VIII (10.00-13.00)</t>
  </si>
  <si>
    <t>Tura 3 - piątek - 30 VIII (10.00-13.00)</t>
  </si>
  <si>
    <t>Tura 4 - sobota - 31 VIII (10.00-13.00)</t>
  </si>
  <si>
    <t>Tura 5 - niedziela - 1 IX (10.00-13.00)</t>
  </si>
  <si>
    <t>Klauco SVK</t>
  </si>
  <si>
    <t>Puig FRA</t>
  </si>
  <si>
    <t>Munoz ESP</t>
  </si>
  <si>
    <t>Gonzalez ESP</t>
  </si>
  <si>
    <t>Knazko 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</si>
</sst>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b/>
      <sz val="8"/>
      <name val="Arial CE"/>
      <family val="2"/>
      <charset val="238"/>
    </font>
    <font>
      <b/>
      <sz val="8"/>
      <color rgb="FFFF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8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/>
    </xf>
    <xf numFmtId="164" fontId="1" fillId="3" borderId="1" xfId="1" applyNumberFormat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1" fontId="1" fillId="3" borderId="1" xfId="1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" fontId="1" fillId="0" borderId="0" xfId="0" applyNumberFormat="1" applyFont="1"/>
    <xf numFmtId="0" fontId="8" fillId="2" borderId="5" xfId="0" applyFont="1" applyFill="1" applyBorder="1" applyAlignment="1">
      <alignment horizontal="center" vertical="center"/>
    </xf>
    <xf numFmtId="1" fontId="8" fillId="2" borderId="5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/>
    </xf>
    <xf numFmtId="164" fontId="1" fillId="4" borderId="1" xfId="1" applyNumberFormat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/>
    </xf>
    <xf numFmtId="1" fontId="1" fillId="4" borderId="1" xfId="1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1" fontId="8" fillId="6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center" vertical="center"/>
    </xf>
    <xf numFmtId="164" fontId="1" fillId="3" borderId="3" xfId="1" applyNumberFormat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1" fontId="1" fillId="3" borderId="3" xfId="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" fontId="8" fillId="2" borderId="8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1" fillId="2" borderId="5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1"/>
  <sheetViews>
    <sheetView tabSelected="1" zoomScale="90" zoomScaleNormal="90" workbookViewId="0">
      <selection activeCell="L35" sqref="L35"/>
    </sheetView>
  </sheetViews>
  <sheetFormatPr defaultColWidth="9.140625" defaultRowHeight="11.25" x14ac:dyDescent="0.2"/>
  <cols>
    <col min="1" max="1" width="7.5703125" style="6" bestFit="1" customWidth="1"/>
    <col min="2" max="2" width="15.7109375" style="1" bestFit="1" customWidth="1"/>
    <col min="3" max="3" width="4" style="2" bestFit="1" customWidth="1"/>
    <col min="4" max="4" width="4.42578125" style="7" bestFit="1" customWidth="1"/>
    <col min="5" max="5" width="5.85546875" style="2" bestFit="1" customWidth="1"/>
    <col min="6" max="6" width="4.7109375" style="2" bestFit="1" customWidth="1"/>
    <col min="7" max="7" width="15.7109375" style="2" bestFit="1" customWidth="1"/>
    <col min="8" max="8" width="4" style="2" bestFit="1" customWidth="1"/>
    <col min="9" max="9" width="4.42578125" style="7" bestFit="1" customWidth="1"/>
    <col min="10" max="10" width="5.85546875" style="2" bestFit="1" customWidth="1"/>
    <col min="11" max="11" width="4.7109375" style="2" bestFit="1" customWidth="1"/>
    <col min="12" max="12" width="15.7109375" style="2" bestFit="1" customWidth="1"/>
    <col min="13" max="13" width="4" style="2" bestFit="1" customWidth="1"/>
    <col min="14" max="14" width="4.42578125" style="7" bestFit="1" customWidth="1"/>
    <col min="15" max="15" width="5.85546875" style="2" bestFit="1" customWidth="1"/>
    <col min="16" max="16" width="4.7109375" style="2" bestFit="1" customWidth="1"/>
    <col min="17" max="17" width="15.7109375" style="2" bestFit="1" customWidth="1"/>
    <col min="18" max="18" width="4" style="2" bestFit="1" customWidth="1"/>
    <col min="19" max="19" width="4.42578125" style="7" bestFit="1" customWidth="1"/>
    <col min="20" max="20" width="5.85546875" style="2" bestFit="1" customWidth="1"/>
    <col min="21" max="21" width="4.7109375" style="2" bestFit="1" customWidth="1"/>
    <col min="22" max="22" width="15.7109375" style="2" bestFit="1" customWidth="1"/>
    <col min="23" max="23" width="4" style="2" bestFit="1" customWidth="1"/>
    <col min="24" max="24" width="4.42578125" style="2" bestFit="1" customWidth="1"/>
    <col min="25" max="25" width="5.85546875" style="2" bestFit="1" customWidth="1"/>
    <col min="26" max="26" width="4.7109375" style="2" bestFit="1" customWidth="1"/>
    <col min="27" max="27" width="6.85546875" style="2" bestFit="1" customWidth="1"/>
    <col min="28" max="28" width="9.85546875" style="1" bestFit="1" customWidth="1"/>
    <col min="29" max="29" width="72" style="1" bestFit="1" customWidth="1"/>
    <col min="30" max="30" width="1" style="1" customWidth="1"/>
    <col min="31" max="31" width="5.5703125" style="1" bestFit="1" customWidth="1"/>
    <col min="32" max="32" width="4.28515625" style="1" bestFit="1" customWidth="1"/>
    <col min="33" max="33" width="4.42578125" style="1" bestFit="1" customWidth="1"/>
    <col min="34" max="34" width="3.5703125" style="1" bestFit="1" customWidth="1"/>
    <col min="35" max="36" width="4.42578125" style="1" bestFit="1" customWidth="1"/>
    <col min="37" max="37" width="4.28515625" style="1" bestFit="1" customWidth="1"/>
    <col min="38" max="38" width="3.5703125" style="1" bestFit="1" customWidth="1"/>
    <col min="39" max="41" width="4.5703125" style="1" bestFit="1" customWidth="1"/>
    <col min="42" max="42" width="4.42578125" style="1" bestFit="1" customWidth="1"/>
    <col min="43" max="43" width="4.140625" style="1" bestFit="1" customWidth="1"/>
    <col min="44" max="44" width="4.42578125" style="1" bestFit="1" customWidth="1"/>
    <col min="45" max="45" width="4.7109375" style="1" bestFit="1" customWidth="1"/>
    <col min="46" max="46" width="3.140625" style="1" bestFit="1" customWidth="1"/>
    <col min="47" max="16384" width="9.140625" style="1"/>
  </cols>
  <sheetData>
    <row r="1" spans="1:46" s="3" customFormat="1" ht="15.75" x14ac:dyDescent="0.2">
      <c r="A1" s="71" t="s">
        <v>109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E1" s="69" t="s">
        <v>50</v>
      </c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</row>
    <row r="2" spans="1:46" ht="13.5" customHeight="1" x14ac:dyDescent="0.2">
      <c r="A2" s="9" t="s">
        <v>8</v>
      </c>
      <c r="B2" s="70" t="s">
        <v>101</v>
      </c>
      <c r="C2" s="70"/>
      <c r="D2" s="70"/>
      <c r="E2" s="70"/>
      <c r="F2" s="70"/>
      <c r="G2" s="70" t="s">
        <v>102</v>
      </c>
      <c r="H2" s="70"/>
      <c r="I2" s="70"/>
      <c r="J2" s="70"/>
      <c r="K2" s="70"/>
      <c r="L2" s="70" t="s">
        <v>103</v>
      </c>
      <c r="M2" s="70"/>
      <c r="N2" s="70"/>
      <c r="O2" s="70"/>
      <c r="P2" s="70"/>
      <c r="Q2" s="70" t="s">
        <v>104</v>
      </c>
      <c r="R2" s="70"/>
      <c r="S2" s="70"/>
      <c r="T2" s="70"/>
      <c r="U2" s="70"/>
      <c r="V2" s="70" t="s">
        <v>105</v>
      </c>
      <c r="W2" s="70"/>
      <c r="X2" s="70"/>
      <c r="Y2" s="70"/>
      <c r="Z2" s="70"/>
      <c r="AA2" s="9" t="s">
        <v>9</v>
      </c>
      <c r="AB2" s="9" t="s">
        <v>18</v>
      </c>
      <c r="AC2" s="70" t="s">
        <v>114</v>
      </c>
      <c r="AE2" s="67" t="s">
        <v>185</v>
      </c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8"/>
    </row>
    <row r="3" spans="1:46" ht="13.5" customHeight="1" x14ac:dyDescent="0.2">
      <c r="A3" s="9" t="s">
        <v>14</v>
      </c>
      <c r="B3" s="11" t="s">
        <v>7</v>
      </c>
      <c r="C3" s="9" t="s">
        <v>0</v>
      </c>
      <c r="D3" s="10" t="s">
        <v>1</v>
      </c>
      <c r="E3" s="9" t="s">
        <v>2</v>
      </c>
      <c r="F3" s="9" t="s">
        <v>13</v>
      </c>
      <c r="G3" s="11" t="s">
        <v>7</v>
      </c>
      <c r="H3" s="9" t="s">
        <v>0</v>
      </c>
      <c r="I3" s="10" t="s">
        <v>1</v>
      </c>
      <c r="J3" s="9" t="s">
        <v>2</v>
      </c>
      <c r="K3" s="9" t="s">
        <v>13</v>
      </c>
      <c r="L3" s="11" t="s">
        <v>7</v>
      </c>
      <c r="M3" s="9" t="s">
        <v>0</v>
      </c>
      <c r="N3" s="10" t="s">
        <v>1</v>
      </c>
      <c r="O3" s="9" t="s">
        <v>2</v>
      </c>
      <c r="P3" s="9" t="s">
        <v>13</v>
      </c>
      <c r="Q3" s="11" t="s">
        <v>7</v>
      </c>
      <c r="R3" s="9" t="s">
        <v>0</v>
      </c>
      <c r="S3" s="10" t="s">
        <v>1</v>
      </c>
      <c r="T3" s="9" t="s">
        <v>2</v>
      </c>
      <c r="U3" s="9" t="s">
        <v>13</v>
      </c>
      <c r="V3" s="11" t="s">
        <v>7</v>
      </c>
      <c r="W3" s="9" t="s">
        <v>0</v>
      </c>
      <c r="X3" s="9" t="s">
        <v>1</v>
      </c>
      <c r="Y3" s="9" t="s">
        <v>2</v>
      </c>
      <c r="Z3" s="9" t="s">
        <v>13</v>
      </c>
      <c r="AA3" s="9" t="s">
        <v>10</v>
      </c>
      <c r="AB3" s="9" t="s">
        <v>15</v>
      </c>
      <c r="AC3" s="70"/>
      <c r="AE3" s="12" t="s">
        <v>34</v>
      </c>
      <c r="AF3" s="54" t="s">
        <v>42</v>
      </c>
      <c r="AG3" s="54" t="s">
        <v>39</v>
      </c>
      <c r="AH3" s="54" t="s">
        <v>44</v>
      </c>
      <c r="AI3" s="54" t="s">
        <v>40</v>
      </c>
      <c r="AJ3" s="54" t="s">
        <v>45</v>
      </c>
      <c r="AK3" s="54" t="s">
        <v>43</v>
      </c>
      <c r="AL3" s="54" t="s">
        <v>41</v>
      </c>
      <c r="AM3" s="54" t="s">
        <v>47</v>
      </c>
      <c r="AN3" s="54" t="s">
        <v>49</v>
      </c>
      <c r="AO3" s="54" t="s">
        <v>113</v>
      </c>
      <c r="AP3" s="54" t="s">
        <v>100</v>
      </c>
      <c r="AQ3" s="54" t="s">
        <v>46</v>
      </c>
      <c r="AR3" s="54" t="s">
        <v>184</v>
      </c>
      <c r="AS3" s="54" t="s">
        <v>48</v>
      </c>
      <c r="AT3" s="13" t="s">
        <v>24</v>
      </c>
    </row>
    <row r="4" spans="1:46" ht="13.5" customHeight="1" x14ac:dyDescent="0.2">
      <c r="A4" s="20">
        <v>1</v>
      </c>
      <c r="B4" s="41" t="s">
        <v>66</v>
      </c>
      <c r="C4" s="42">
        <v>8</v>
      </c>
      <c r="D4" s="43">
        <v>38.200000000000003</v>
      </c>
      <c r="E4" s="44">
        <v>7820</v>
      </c>
      <c r="F4" s="45">
        <v>7</v>
      </c>
      <c r="G4" s="41" t="s">
        <v>65</v>
      </c>
      <c r="H4" s="42">
        <v>5</v>
      </c>
      <c r="I4" s="43">
        <v>39.5</v>
      </c>
      <c r="J4" s="44">
        <v>5060</v>
      </c>
      <c r="K4" s="45">
        <v>13</v>
      </c>
      <c r="L4" s="41" t="s">
        <v>85</v>
      </c>
      <c r="M4" s="42">
        <v>6</v>
      </c>
      <c r="N4" s="43">
        <v>29.6</v>
      </c>
      <c r="O4" s="44">
        <v>5520</v>
      </c>
      <c r="P4" s="45">
        <v>9</v>
      </c>
      <c r="Q4" s="41" t="s">
        <v>58</v>
      </c>
      <c r="R4" s="42">
        <v>8</v>
      </c>
      <c r="S4" s="43">
        <v>39.6</v>
      </c>
      <c r="T4" s="44">
        <v>8330</v>
      </c>
      <c r="U4" s="45">
        <v>6</v>
      </c>
      <c r="V4" s="41" t="s">
        <v>62</v>
      </c>
      <c r="W4" s="42">
        <v>17</v>
      </c>
      <c r="X4" s="43">
        <v>49.7</v>
      </c>
      <c r="Y4" s="44">
        <v>17750</v>
      </c>
      <c r="Z4" s="45">
        <v>1</v>
      </c>
      <c r="AA4" s="20">
        <f>SUM(C4,H4,M4,R4,W4)</f>
        <v>44</v>
      </c>
      <c r="AB4" s="64">
        <f>SUM(AA4)-42</f>
        <v>2</v>
      </c>
      <c r="AC4" s="46" t="s">
        <v>115</v>
      </c>
      <c r="AE4" s="22">
        <v>1</v>
      </c>
      <c r="AF4" s="14">
        <v>21</v>
      </c>
      <c r="AG4" s="14">
        <v>4</v>
      </c>
      <c r="AH4" s="14">
        <v>12</v>
      </c>
      <c r="AI4" s="14">
        <v>8</v>
      </c>
      <c r="AJ4" s="14">
        <v>0</v>
      </c>
      <c r="AK4" s="14">
        <v>43</v>
      </c>
      <c r="AL4" s="14">
        <v>2</v>
      </c>
      <c r="AM4" s="14">
        <v>-13</v>
      </c>
      <c r="AN4" s="14">
        <v>-1</v>
      </c>
      <c r="AO4" s="14">
        <v>-11</v>
      </c>
      <c r="AP4" s="14">
        <v>-16</v>
      </c>
      <c r="AQ4" s="14">
        <v>-2</v>
      </c>
      <c r="AR4" s="14">
        <v>-11</v>
      </c>
      <c r="AS4" s="14">
        <v>-3</v>
      </c>
      <c r="AT4" s="23">
        <f>SUM(AF4:AS4)/14</f>
        <v>2.3571428571428572</v>
      </c>
    </row>
    <row r="5" spans="1:46" ht="13.5" customHeight="1" x14ac:dyDescent="0.2">
      <c r="A5" s="14">
        <v>2</v>
      </c>
      <c r="B5" s="15" t="s">
        <v>174</v>
      </c>
      <c r="C5" s="16">
        <v>3</v>
      </c>
      <c r="D5" s="17">
        <v>34.1</v>
      </c>
      <c r="E5" s="18">
        <v>3300</v>
      </c>
      <c r="F5" s="19">
        <v>11</v>
      </c>
      <c r="G5" s="15" t="s">
        <v>38</v>
      </c>
      <c r="H5" s="16">
        <v>15</v>
      </c>
      <c r="I5" s="17">
        <v>38.5</v>
      </c>
      <c r="J5" s="18">
        <v>14910</v>
      </c>
      <c r="K5" s="19">
        <v>3</v>
      </c>
      <c r="L5" s="15" t="s">
        <v>26</v>
      </c>
      <c r="M5" s="16">
        <v>8</v>
      </c>
      <c r="N5" s="17">
        <v>30.2</v>
      </c>
      <c r="O5" s="18">
        <v>7580</v>
      </c>
      <c r="P5" s="19">
        <v>5</v>
      </c>
      <c r="Q5" s="15" t="s">
        <v>195</v>
      </c>
      <c r="R5" s="16">
        <v>3</v>
      </c>
      <c r="S5" s="17">
        <v>30.2</v>
      </c>
      <c r="T5" s="18">
        <v>2850</v>
      </c>
      <c r="U5" s="19">
        <v>14</v>
      </c>
      <c r="V5" s="15" t="s">
        <v>175</v>
      </c>
      <c r="W5" s="16"/>
      <c r="X5" s="17"/>
      <c r="Y5" s="18"/>
      <c r="Z5" s="19"/>
      <c r="AA5" s="20">
        <f>SUM(C5,H5,M5,R5,W5)</f>
        <v>29</v>
      </c>
      <c r="AB5" s="64">
        <f t="shared" ref="AB5:AB18" si="0">SUM(AA5)-42</f>
        <v>-13</v>
      </c>
      <c r="AC5" s="46" t="s">
        <v>116</v>
      </c>
      <c r="AE5" s="22">
        <v>2</v>
      </c>
      <c r="AF5" s="14">
        <v>-13</v>
      </c>
      <c r="AG5" s="14">
        <v>43</v>
      </c>
      <c r="AH5" s="14">
        <v>21</v>
      </c>
      <c r="AI5" s="14">
        <v>12</v>
      </c>
      <c r="AJ5" s="14">
        <v>-19</v>
      </c>
      <c r="AK5" s="14">
        <v>-3</v>
      </c>
      <c r="AL5" s="14">
        <v>0</v>
      </c>
      <c r="AM5" s="14">
        <v>-1</v>
      </c>
      <c r="AN5" s="14">
        <v>8</v>
      </c>
      <c r="AO5" s="14">
        <v>-19</v>
      </c>
      <c r="AP5" s="14">
        <v>4</v>
      </c>
      <c r="AQ5" s="14">
        <v>2</v>
      </c>
      <c r="AR5" s="14">
        <v>-16</v>
      </c>
      <c r="AS5" s="14">
        <v>-20</v>
      </c>
      <c r="AT5" s="23">
        <f t="shared" ref="AT5:AT9" si="1">SUM(AF5:AS5)/14</f>
        <v>-7.1428571428571425E-2</v>
      </c>
    </row>
    <row r="6" spans="1:46" ht="13.5" customHeight="1" x14ac:dyDescent="0.2">
      <c r="A6" s="14">
        <v>3</v>
      </c>
      <c r="B6" s="15" t="s">
        <v>183</v>
      </c>
      <c r="C6" s="16">
        <v>4</v>
      </c>
      <c r="D6" s="17">
        <v>28.3</v>
      </c>
      <c r="E6" s="18">
        <v>3670</v>
      </c>
      <c r="F6" s="19">
        <v>10</v>
      </c>
      <c r="G6" s="15" t="s">
        <v>82</v>
      </c>
      <c r="H6" s="16">
        <v>12</v>
      </c>
      <c r="I6" s="17">
        <v>35.5</v>
      </c>
      <c r="J6" s="18">
        <v>11670</v>
      </c>
      <c r="K6" s="19">
        <v>5</v>
      </c>
      <c r="L6" s="15" t="s">
        <v>72</v>
      </c>
      <c r="M6" s="16">
        <v>6</v>
      </c>
      <c r="N6" s="17">
        <v>36.700000000000003</v>
      </c>
      <c r="O6" s="18">
        <v>6090</v>
      </c>
      <c r="P6" s="19">
        <v>8</v>
      </c>
      <c r="Q6" s="15" t="s">
        <v>76</v>
      </c>
      <c r="R6" s="16">
        <v>7</v>
      </c>
      <c r="S6" s="17">
        <v>29.7</v>
      </c>
      <c r="T6" s="18">
        <v>6490</v>
      </c>
      <c r="U6" s="19">
        <v>9</v>
      </c>
      <c r="V6" s="15" t="s">
        <v>29</v>
      </c>
      <c r="W6" s="16">
        <v>2</v>
      </c>
      <c r="X6" s="17">
        <v>26.7</v>
      </c>
      <c r="Y6" s="18">
        <v>1790</v>
      </c>
      <c r="Z6" s="19">
        <v>14</v>
      </c>
      <c r="AA6" s="20">
        <f t="shared" ref="AA6:AA18" si="2">SUM(C6,H6,M6,R6,W6)</f>
        <v>31</v>
      </c>
      <c r="AB6" s="64">
        <f t="shared" si="0"/>
        <v>-11</v>
      </c>
      <c r="AC6" s="46" t="s">
        <v>117</v>
      </c>
      <c r="AE6" s="22">
        <v>3</v>
      </c>
      <c r="AF6" s="14">
        <v>0</v>
      </c>
      <c r="AG6" s="14">
        <v>-11</v>
      </c>
      <c r="AH6" s="14">
        <v>4</v>
      </c>
      <c r="AI6" s="14">
        <v>43</v>
      </c>
      <c r="AJ6" s="14">
        <v>8</v>
      </c>
      <c r="AK6" s="14">
        <v>-13</v>
      </c>
      <c r="AL6" s="14">
        <v>-1</v>
      </c>
      <c r="AM6" s="14">
        <v>-16</v>
      </c>
      <c r="AN6" s="14">
        <v>-2</v>
      </c>
      <c r="AO6" s="14">
        <v>-20</v>
      </c>
      <c r="AP6" s="14">
        <v>-19</v>
      </c>
      <c r="AQ6" s="14">
        <v>21</v>
      </c>
      <c r="AR6" s="14">
        <v>12</v>
      </c>
      <c r="AS6" s="14">
        <v>2</v>
      </c>
      <c r="AT6" s="23">
        <f t="shared" si="1"/>
        <v>0.5714285714285714</v>
      </c>
    </row>
    <row r="7" spans="1:46" ht="13.5" customHeight="1" x14ac:dyDescent="0.2">
      <c r="A7" s="14">
        <v>4</v>
      </c>
      <c r="B7" s="15" t="s">
        <v>78</v>
      </c>
      <c r="C7" s="16">
        <v>8</v>
      </c>
      <c r="D7" s="17">
        <v>40</v>
      </c>
      <c r="E7" s="18">
        <v>8660</v>
      </c>
      <c r="F7" s="19">
        <v>6</v>
      </c>
      <c r="G7" s="15" t="s">
        <v>68</v>
      </c>
      <c r="H7" s="16">
        <v>7</v>
      </c>
      <c r="I7" s="17">
        <v>38.5</v>
      </c>
      <c r="J7" s="18">
        <v>7390</v>
      </c>
      <c r="K7" s="19">
        <v>10</v>
      </c>
      <c r="L7" s="15" t="s">
        <v>91</v>
      </c>
      <c r="M7" s="16">
        <v>12</v>
      </c>
      <c r="N7" s="17">
        <v>36.5</v>
      </c>
      <c r="O7" s="18">
        <v>11640</v>
      </c>
      <c r="P7" s="19">
        <v>3</v>
      </c>
      <c r="Q7" s="15" t="s">
        <v>175</v>
      </c>
      <c r="R7" s="16"/>
      <c r="S7" s="17"/>
      <c r="T7" s="18"/>
      <c r="U7" s="19"/>
      <c r="V7" s="15" t="s">
        <v>97</v>
      </c>
      <c r="W7" s="16">
        <v>15</v>
      </c>
      <c r="X7" s="17">
        <v>45.8</v>
      </c>
      <c r="Y7" s="18">
        <v>15240</v>
      </c>
      <c r="Z7" s="19">
        <v>2</v>
      </c>
      <c r="AA7" s="20">
        <f t="shared" si="2"/>
        <v>42</v>
      </c>
      <c r="AB7" s="64">
        <f t="shared" si="0"/>
        <v>0</v>
      </c>
      <c r="AC7" s="46" t="s">
        <v>118</v>
      </c>
      <c r="AE7" s="22">
        <v>4</v>
      </c>
      <c r="AF7" s="14">
        <v>12</v>
      </c>
      <c r="AG7" s="14">
        <v>-16</v>
      </c>
      <c r="AH7" s="14">
        <v>43</v>
      </c>
      <c r="AI7" s="14">
        <v>-13</v>
      </c>
      <c r="AJ7" s="14">
        <v>21</v>
      </c>
      <c r="AK7" s="14">
        <v>-1</v>
      </c>
      <c r="AL7" s="14">
        <v>4</v>
      </c>
      <c r="AM7" s="14">
        <v>8</v>
      </c>
      <c r="AN7" s="14">
        <v>-11</v>
      </c>
      <c r="AO7" s="14">
        <v>-3</v>
      </c>
      <c r="AP7" s="14">
        <v>2</v>
      </c>
      <c r="AQ7" s="14">
        <v>-19</v>
      </c>
      <c r="AR7" s="14">
        <v>-20</v>
      </c>
      <c r="AS7" s="14">
        <v>-2</v>
      </c>
      <c r="AT7" s="23">
        <f t="shared" si="1"/>
        <v>0.35714285714285715</v>
      </c>
    </row>
    <row r="8" spans="1:46" ht="13.5" customHeight="1" x14ac:dyDescent="0.2">
      <c r="A8" s="14">
        <v>5</v>
      </c>
      <c r="B8" s="15" t="s">
        <v>56</v>
      </c>
      <c r="C8" s="16">
        <v>5</v>
      </c>
      <c r="D8" s="17">
        <v>42.1</v>
      </c>
      <c r="E8" s="18">
        <v>5570</v>
      </c>
      <c r="F8" s="19">
        <v>8</v>
      </c>
      <c r="G8" s="15" t="s">
        <v>182</v>
      </c>
      <c r="H8" s="16">
        <v>5</v>
      </c>
      <c r="I8" s="17">
        <v>28</v>
      </c>
      <c r="J8" s="18">
        <v>4580</v>
      </c>
      <c r="K8" s="19">
        <v>14</v>
      </c>
      <c r="L8" s="15" t="s">
        <v>54</v>
      </c>
      <c r="M8" s="16">
        <v>4</v>
      </c>
      <c r="N8" s="17">
        <v>31.5</v>
      </c>
      <c r="O8" s="18">
        <v>4000</v>
      </c>
      <c r="P8" s="19">
        <v>14</v>
      </c>
      <c r="Q8" s="15" t="s">
        <v>71</v>
      </c>
      <c r="R8" s="16">
        <v>9</v>
      </c>
      <c r="S8" s="17">
        <v>33.200000000000003</v>
      </c>
      <c r="T8" s="18">
        <v>8760</v>
      </c>
      <c r="U8" s="19">
        <v>4</v>
      </c>
      <c r="V8" s="15" t="s">
        <v>27</v>
      </c>
      <c r="W8" s="16">
        <v>3</v>
      </c>
      <c r="X8" s="17">
        <v>27.5</v>
      </c>
      <c r="Y8" s="18">
        <v>2700</v>
      </c>
      <c r="Z8" s="19">
        <v>13</v>
      </c>
      <c r="AA8" s="20">
        <f t="shared" si="2"/>
        <v>26</v>
      </c>
      <c r="AB8" s="64">
        <f t="shared" si="0"/>
        <v>-16</v>
      </c>
      <c r="AC8" s="46" t="s">
        <v>119</v>
      </c>
      <c r="AE8" s="22">
        <v>5</v>
      </c>
      <c r="AF8" s="14">
        <v>-3</v>
      </c>
      <c r="AG8" s="14">
        <v>-20</v>
      </c>
      <c r="AH8" s="14">
        <v>2</v>
      </c>
      <c r="AI8" s="14">
        <v>0</v>
      </c>
      <c r="AJ8" s="14">
        <v>12</v>
      </c>
      <c r="AK8" s="14">
        <v>8</v>
      </c>
      <c r="AL8" s="14">
        <v>43</v>
      </c>
      <c r="AM8" s="14">
        <v>-2</v>
      </c>
      <c r="AN8" s="14">
        <v>-19</v>
      </c>
      <c r="AO8" s="14">
        <v>-1</v>
      </c>
      <c r="AP8" s="14">
        <v>21</v>
      </c>
      <c r="AQ8" s="14">
        <v>-16</v>
      </c>
      <c r="AR8" s="14">
        <v>4</v>
      </c>
      <c r="AS8" s="14">
        <v>-11</v>
      </c>
      <c r="AT8" s="23">
        <f t="shared" si="1"/>
        <v>1.2857142857142858</v>
      </c>
    </row>
    <row r="9" spans="1:46" ht="13.5" customHeight="1" x14ac:dyDescent="0.2">
      <c r="A9" s="14">
        <v>6</v>
      </c>
      <c r="B9" s="15" t="s">
        <v>86</v>
      </c>
      <c r="C9" s="16">
        <v>4</v>
      </c>
      <c r="D9" s="17">
        <v>30.5</v>
      </c>
      <c r="E9" s="18">
        <v>3760</v>
      </c>
      <c r="F9" s="19">
        <v>9</v>
      </c>
      <c r="G9" s="15" t="s">
        <v>93</v>
      </c>
      <c r="H9" s="16">
        <v>9</v>
      </c>
      <c r="I9" s="17">
        <v>34.200000000000003</v>
      </c>
      <c r="J9" s="18">
        <v>8460</v>
      </c>
      <c r="K9" s="19">
        <v>8</v>
      </c>
      <c r="L9" s="15" t="s">
        <v>179</v>
      </c>
      <c r="M9" s="16">
        <v>4</v>
      </c>
      <c r="N9" s="17">
        <v>33.5</v>
      </c>
      <c r="O9" s="18">
        <v>4060</v>
      </c>
      <c r="P9" s="19">
        <v>13</v>
      </c>
      <c r="Q9" s="15" t="s">
        <v>80</v>
      </c>
      <c r="R9" s="16">
        <v>8</v>
      </c>
      <c r="S9" s="17">
        <v>31</v>
      </c>
      <c r="T9" s="18">
        <v>7580</v>
      </c>
      <c r="U9" s="19">
        <v>7</v>
      </c>
      <c r="V9" s="15" t="s">
        <v>90</v>
      </c>
      <c r="W9" s="16">
        <v>14</v>
      </c>
      <c r="X9" s="17">
        <v>30.5</v>
      </c>
      <c r="Y9" s="18">
        <v>13340</v>
      </c>
      <c r="Z9" s="19">
        <v>3</v>
      </c>
      <c r="AA9" s="20">
        <f t="shared" si="2"/>
        <v>39</v>
      </c>
      <c r="AB9" s="64">
        <f t="shared" si="0"/>
        <v>-3</v>
      </c>
      <c r="AC9" s="46" t="s">
        <v>120</v>
      </c>
      <c r="AE9" s="24" t="s">
        <v>35</v>
      </c>
      <c r="AF9" s="24">
        <f>SUM(AF4:AF8)</f>
        <v>17</v>
      </c>
      <c r="AG9" s="24">
        <f t="shared" ref="AG9:AL9" si="3">SUM(AG4:AG8)</f>
        <v>0</v>
      </c>
      <c r="AH9" s="24">
        <f t="shared" si="3"/>
        <v>82</v>
      </c>
      <c r="AI9" s="24">
        <f t="shared" si="3"/>
        <v>50</v>
      </c>
      <c r="AJ9" s="24">
        <f t="shared" si="3"/>
        <v>22</v>
      </c>
      <c r="AK9" s="24">
        <f t="shared" si="3"/>
        <v>34</v>
      </c>
      <c r="AL9" s="24">
        <f t="shared" si="3"/>
        <v>48</v>
      </c>
      <c r="AM9" s="24">
        <f>SUM(AM4:AM8)</f>
        <v>-24</v>
      </c>
      <c r="AN9" s="24">
        <f t="shared" ref="AN9:AS9" si="4">SUM(AN4:AN8)</f>
        <v>-25</v>
      </c>
      <c r="AO9" s="24">
        <f t="shared" si="4"/>
        <v>-54</v>
      </c>
      <c r="AP9" s="24">
        <f t="shared" si="4"/>
        <v>-8</v>
      </c>
      <c r="AQ9" s="24">
        <f t="shared" si="4"/>
        <v>-14</v>
      </c>
      <c r="AR9" s="24">
        <f t="shared" si="4"/>
        <v>-31</v>
      </c>
      <c r="AS9" s="24">
        <f t="shared" si="4"/>
        <v>-34</v>
      </c>
      <c r="AT9" s="23">
        <f t="shared" si="1"/>
        <v>4.5</v>
      </c>
    </row>
    <row r="10" spans="1:46" ht="13.5" customHeight="1" x14ac:dyDescent="0.2">
      <c r="A10" s="14">
        <v>7</v>
      </c>
      <c r="B10" s="15" t="s">
        <v>31</v>
      </c>
      <c r="C10" s="16">
        <v>12</v>
      </c>
      <c r="D10" s="17">
        <v>37</v>
      </c>
      <c r="E10" s="18">
        <v>11760</v>
      </c>
      <c r="F10" s="19">
        <v>4</v>
      </c>
      <c r="G10" s="15" t="s">
        <v>57</v>
      </c>
      <c r="H10" s="16">
        <v>15</v>
      </c>
      <c r="I10" s="17">
        <v>35.6</v>
      </c>
      <c r="J10" s="18">
        <v>14550</v>
      </c>
      <c r="K10" s="19">
        <v>4</v>
      </c>
      <c r="L10" s="15" t="s">
        <v>63</v>
      </c>
      <c r="M10" s="16">
        <v>9</v>
      </c>
      <c r="N10" s="17">
        <v>45.9</v>
      </c>
      <c r="O10" s="18">
        <v>9570</v>
      </c>
      <c r="P10" s="19">
        <v>4</v>
      </c>
      <c r="Q10" s="15" t="s">
        <v>70</v>
      </c>
      <c r="R10" s="16">
        <v>5</v>
      </c>
      <c r="S10" s="17">
        <v>31.6</v>
      </c>
      <c r="T10" s="18">
        <v>4700</v>
      </c>
      <c r="U10" s="19">
        <v>10</v>
      </c>
      <c r="V10" s="15" t="s">
        <v>180</v>
      </c>
      <c r="W10" s="16">
        <v>5</v>
      </c>
      <c r="X10" s="17">
        <v>29.6</v>
      </c>
      <c r="Y10" s="18">
        <v>4640</v>
      </c>
      <c r="Z10" s="19">
        <v>12</v>
      </c>
      <c r="AA10" s="20">
        <f t="shared" si="2"/>
        <v>46</v>
      </c>
      <c r="AB10" s="64">
        <f t="shared" si="0"/>
        <v>4</v>
      </c>
      <c r="AC10" s="46" t="s">
        <v>121</v>
      </c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5"/>
    </row>
    <row r="11" spans="1:46" ht="13.5" customHeight="1" x14ac:dyDescent="0.2">
      <c r="A11" s="14">
        <v>8</v>
      </c>
      <c r="B11" s="15" t="s">
        <v>95</v>
      </c>
      <c r="C11" s="16">
        <v>16</v>
      </c>
      <c r="D11" s="17">
        <v>44</v>
      </c>
      <c r="E11" s="18">
        <v>15490</v>
      </c>
      <c r="F11" s="19">
        <v>2</v>
      </c>
      <c r="G11" s="15" t="s">
        <v>74</v>
      </c>
      <c r="H11" s="16">
        <v>6</v>
      </c>
      <c r="I11" s="17">
        <v>38.200000000000003</v>
      </c>
      <c r="J11" s="18">
        <v>5880</v>
      </c>
      <c r="K11" s="19">
        <v>12</v>
      </c>
      <c r="L11" s="15" t="s">
        <v>22</v>
      </c>
      <c r="M11" s="16">
        <v>6</v>
      </c>
      <c r="N11" s="17">
        <v>38.5</v>
      </c>
      <c r="O11" s="18">
        <v>6480</v>
      </c>
      <c r="P11" s="19">
        <v>6</v>
      </c>
      <c r="Q11" s="15" t="s">
        <v>30</v>
      </c>
      <c r="R11" s="16">
        <v>9</v>
      </c>
      <c r="S11" s="17">
        <v>34.4</v>
      </c>
      <c r="T11" s="18">
        <v>8610</v>
      </c>
      <c r="U11" s="19">
        <v>5</v>
      </c>
      <c r="V11" s="15" t="s">
        <v>94</v>
      </c>
      <c r="W11" s="16">
        <v>13</v>
      </c>
      <c r="X11" s="17">
        <v>34.6</v>
      </c>
      <c r="Y11" s="18">
        <v>12490</v>
      </c>
      <c r="Z11" s="19">
        <v>6</v>
      </c>
      <c r="AA11" s="20">
        <f t="shared" si="2"/>
        <v>50</v>
      </c>
      <c r="AB11" s="64">
        <f t="shared" si="0"/>
        <v>8</v>
      </c>
      <c r="AC11" s="46" t="s">
        <v>122</v>
      </c>
      <c r="AE11" s="67" t="s">
        <v>36</v>
      </c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</row>
    <row r="12" spans="1:46" ht="13.5" customHeight="1" x14ac:dyDescent="0.2">
      <c r="A12" s="14">
        <v>9</v>
      </c>
      <c r="B12" s="15" t="s">
        <v>175</v>
      </c>
      <c r="C12" s="16"/>
      <c r="D12" s="17"/>
      <c r="E12" s="18"/>
      <c r="F12" s="19"/>
      <c r="G12" s="15" t="s">
        <v>87</v>
      </c>
      <c r="H12" s="16">
        <v>2</v>
      </c>
      <c r="I12" s="17">
        <v>26.5</v>
      </c>
      <c r="J12" s="18">
        <v>1790</v>
      </c>
      <c r="K12" s="19">
        <v>15</v>
      </c>
      <c r="L12" s="15" t="s">
        <v>83</v>
      </c>
      <c r="M12" s="16">
        <v>5</v>
      </c>
      <c r="N12" s="17">
        <v>26.2</v>
      </c>
      <c r="O12" s="18">
        <v>4430</v>
      </c>
      <c r="P12" s="19">
        <v>12</v>
      </c>
      <c r="Q12" s="15" t="s">
        <v>181</v>
      </c>
      <c r="R12" s="16">
        <v>4</v>
      </c>
      <c r="S12" s="17">
        <v>31.9</v>
      </c>
      <c r="T12" s="18">
        <v>3790</v>
      </c>
      <c r="U12" s="19">
        <v>13</v>
      </c>
      <c r="V12" s="15" t="s">
        <v>21</v>
      </c>
      <c r="W12" s="16">
        <v>11</v>
      </c>
      <c r="X12" s="17">
        <v>29.8</v>
      </c>
      <c r="Y12" s="18">
        <v>10100</v>
      </c>
      <c r="Z12" s="19">
        <v>7</v>
      </c>
      <c r="AA12" s="20">
        <f t="shared" si="2"/>
        <v>22</v>
      </c>
      <c r="AB12" s="64">
        <f t="shared" si="0"/>
        <v>-20</v>
      </c>
      <c r="AC12" s="46" t="s">
        <v>123</v>
      </c>
      <c r="AE12" s="12" t="s">
        <v>34</v>
      </c>
      <c r="AF12" s="54" t="s">
        <v>42</v>
      </c>
      <c r="AG12" s="54" t="s">
        <v>39</v>
      </c>
      <c r="AH12" s="54" t="s">
        <v>44</v>
      </c>
      <c r="AI12" s="54" t="s">
        <v>40</v>
      </c>
      <c r="AJ12" s="54" t="s">
        <v>45</v>
      </c>
      <c r="AK12" s="54" t="s">
        <v>43</v>
      </c>
      <c r="AL12" s="54" t="s">
        <v>41</v>
      </c>
      <c r="AM12" s="54" t="s">
        <v>47</v>
      </c>
      <c r="AN12" s="54" t="s">
        <v>49</v>
      </c>
      <c r="AO12" s="54" t="s">
        <v>113</v>
      </c>
      <c r="AP12" s="54" t="s">
        <v>100</v>
      </c>
      <c r="AQ12" s="54" t="s">
        <v>46</v>
      </c>
      <c r="AR12" s="54" t="s">
        <v>184</v>
      </c>
      <c r="AS12" s="54" t="s">
        <v>48</v>
      </c>
      <c r="AT12" s="13" t="s">
        <v>24</v>
      </c>
    </row>
    <row r="13" spans="1:46" ht="13.5" customHeight="1" x14ac:dyDescent="0.2">
      <c r="A13" s="14">
        <v>10</v>
      </c>
      <c r="B13" s="15" t="s">
        <v>33</v>
      </c>
      <c r="C13" s="16">
        <v>26</v>
      </c>
      <c r="D13" s="17">
        <v>38.299999999999997</v>
      </c>
      <c r="E13" s="18">
        <v>25040</v>
      </c>
      <c r="F13" s="19">
        <v>1</v>
      </c>
      <c r="G13" s="15" t="s">
        <v>19</v>
      </c>
      <c r="H13" s="16">
        <v>9</v>
      </c>
      <c r="I13" s="17">
        <v>41.8</v>
      </c>
      <c r="J13" s="18">
        <v>8760</v>
      </c>
      <c r="K13" s="19">
        <v>7</v>
      </c>
      <c r="L13" s="15" t="s">
        <v>28</v>
      </c>
      <c r="M13" s="16">
        <v>7</v>
      </c>
      <c r="N13" s="17">
        <v>30</v>
      </c>
      <c r="O13" s="18">
        <v>6400</v>
      </c>
      <c r="P13" s="19">
        <v>7</v>
      </c>
      <c r="Q13" s="15" t="s">
        <v>79</v>
      </c>
      <c r="R13" s="16">
        <v>9</v>
      </c>
      <c r="S13" s="17">
        <v>42.7</v>
      </c>
      <c r="T13" s="18">
        <v>8910</v>
      </c>
      <c r="U13" s="19">
        <v>3</v>
      </c>
      <c r="V13" s="15" t="s">
        <v>59</v>
      </c>
      <c r="W13" s="16">
        <v>12</v>
      </c>
      <c r="X13" s="17">
        <v>41.9</v>
      </c>
      <c r="Y13" s="18">
        <v>12600</v>
      </c>
      <c r="Z13" s="19">
        <v>5</v>
      </c>
      <c r="AA13" s="20">
        <f t="shared" si="2"/>
        <v>63</v>
      </c>
      <c r="AB13" s="64">
        <f t="shared" si="0"/>
        <v>21</v>
      </c>
      <c r="AC13" s="46" t="s">
        <v>124</v>
      </c>
      <c r="AE13" s="22">
        <v>1</v>
      </c>
      <c r="AF13" s="14">
        <v>26</v>
      </c>
      <c r="AG13" s="14">
        <v>12</v>
      </c>
      <c r="AH13" s="14">
        <v>12</v>
      </c>
      <c r="AI13" s="14">
        <v>16</v>
      </c>
      <c r="AJ13" s="14">
        <v>8</v>
      </c>
      <c r="AK13" s="14">
        <v>16</v>
      </c>
      <c r="AL13" s="14">
        <v>8</v>
      </c>
      <c r="AM13" s="14">
        <v>3</v>
      </c>
      <c r="AN13" s="14">
        <v>3</v>
      </c>
      <c r="AO13" s="14">
        <v>1</v>
      </c>
      <c r="AP13" s="14">
        <v>5</v>
      </c>
      <c r="AQ13" s="14">
        <v>1</v>
      </c>
      <c r="AR13" s="14">
        <v>4</v>
      </c>
      <c r="AS13" s="14">
        <v>4</v>
      </c>
      <c r="AT13" s="23">
        <f>SUM(AF13:AS13)/14</f>
        <v>8.5</v>
      </c>
    </row>
    <row r="14" spans="1:46" ht="13.5" customHeight="1" x14ac:dyDescent="0.2">
      <c r="A14" s="14">
        <v>11</v>
      </c>
      <c r="B14" s="15" t="s">
        <v>73</v>
      </c>
      <c r="C14" s="16">
        <v>3</v>
      </c>
      <c r="D14" s="17">
        <v>28.3</v>
      </c>
      <c r="E14" s="18">
        <v>2880</v>
      </c>
      <c r="F14" s="19">
        <v>12</v>
      </c>
      <c r="G14" s="15" t="s">
        <v>53</v>
      </c>
      <c r="H14" s="16">
        <v>8</v>
      </c>
      <c r="I14" s="17">
        <v>35.6</v>
      </c>
      <c r="J14" s="18">
        <v>7700</v>
      </c>
      <c r="K14" s="19">
        <v>9</v>
      </c>
      <c r="L14" s="15" t="s">
        <v>67</v>
      </c>
      <c r="M14" s="16">
        <v>5</v>
      </c>
      <c r="N14" s="17">
        <v>30</v>
      </c>
      <c r="O14" s="18">
        <v>4640</v>
      </c>
      <c r="P14" s="19">
        <v>11</v>
      </c>
      <c r="Q14" s="15" t="s">
        <v>92</v>
      </c>
      <c r="R14" s="16">
        <v>12</v>
      </c>
      <c r="S14" s="17">
        <v>30.6</v>
      </c>
      <c r="T14" s="18">
        <v>11220</v>
      </c>
      <c r="U14" s="19">
        <v>1</v>
      </c>
      <c r="V14" s="15" t="s">
        <v>81</v>
      </c>
      <c r="W14" s="16">
        <v>13</v>
      </c>
      <c r="X14" s="17">
        <v>38</v>
      </c>
      <c r="Y14" s="18">
        <v>12880</v>
      </c>
      <c r="Z14" s="19">
        <v>4</v>
      </c>
      <c r="AA14" s="20">
        <f t="shared" si="2"/>
        <v>41</v>
      </c>
      <c r="AB14" s="64">
        <f t="shared" si="0"/>
        <v>-1</v>
      </c>
      <c r="AC14" s="46" t="s">
        <v>125</v>
      </c>
      <c r="AE14" s="22">
        <v>2</v>
      </c>
      <c r="AF14" s="14">
        <v>15</v>
      </c>
      <c r="AG14" s="14">
        <v>31</v>
      </c>
      <c r="AH14" s="14">
        <v>9</v>
      </c>
      <c r="AI14" s="14">
        <v>19</v>
      </c>
      <c r="AJ14" s="14">
        <v>7</v>
      </c>
      <c r="AK14" s="14">
        <v>9</v>
      </c>
      <c r="AL14" s="14">
        <v>7</v>
      </c>
      <c r="AM14" s="14">
        <v>8</v>
      </c>
      <c r="AN14" s="14">
        <v>6</v>
      </c>
      <c r="AO14" s="14">
        <v>12</v>
      </c>
      <c r="AP14" s="14">
        <v>15</v>
      </c>
      <c r="AQ14" s="14">
        <v>5</v>
      </c>
      <c r="AR14" s="14">
        <v>5</v>
      </c>
      <c r="AS14" s="14">
        <v>2</v>
      </c>
      <c r="AT14" s="23">
        <f t="shared" ref="AT14:AT18" si="5">SUM(AF14:AS14)/14</f>
        <v>10.714285714285714</v>
      </c>
    </row>
    <row r="15" spans="1:46" ht="13.5" customHeight="1" x14ac:dyDescent="0.2">
      <c r="A15" s="14">
        <v>12</v>
      </c>
      <c r="B15" s="15" t="s">
        <v>176</v>
      </c>
      <c r="C15" s="16">
        <v>12</v>
      </c>
      <c r="D15" s="17">
        <v>33.9</v>
      </c>
      <c r="E15" s="18">
        <v>11190</v>
      </c>
      <c r="F15" s="19">
        <v>5</v>
      </c>
      <c r="G15" s="15" t="s">
        <v>98</v>
      </c>
      <c r="H15" s="16">
        <v>19</v>
      </c>
      <c r="I15" s="17">
        <v>30.5</v>
      </c>
      <c r="J15" s="18">
        <v>17770</v>
      </c>
      <c r="K15" s="19">
        <v>2</v>
      </c>
      <c r="L15" s="15" t="s">
        <v>186</v>
      </c>
      <c r="M15" s="16">
        <v>5</v>
      </c>
      <c r="N15" s="17">
        <v>37</v>
      </c>
      <c r="O15" s="18">
        <v>4730</v>
      </c>
      <c r="P15" s="19">
        <v>10</v>
      </c>
      <c r="Q15" s="15" t="s">
        <v>89</v>
      </c>
      <c r="R15" s="16">
        <v>10</v>
      </c>
      <c r="S15" s="17">
        <v>48.7</v>
      </c>
      <c r="T15" s="18">
        <v>10300</v>
      </c>
      <c r="U15" s="19">
        <v>2</v>
      </c>
      <c r="V15" s="15" t="s">
        <v>32</v>
      </c>
      <c r="W15" s="16">
        <v>8</v>
      </c>
      <c r="X15" s="17">
        <v>34.5</v>
      </c>
      <c r="Y15" s="18">
        <v>7340</v>
      </c>
      <c r="Z15" s="19">
        <v>10</v>
      </c>
      <c r="AA15" s="20">
        <f t="shared" si="2"/>
        <v>54</v>
      </c>
      <c r="AB15" s="64">
        <f t="shared" si="0"/>
        <v>12</v>
      </c>
      <c r="AC15" s="46" t="s">
        <v>126</v>
      </c>
      <c r="AE15" s="22">
        <v>3</v>
      </c>
      <c r="AF15" s="14">
        <v>12</v>
      </c>
      <c r="AG15" s="14">
        <v>6</v>
      </c>
      <c r="AH15" s="14">
        <v>9</v>
      </c>
      <c r="AI15" s="14">
        <v>24</v>
      </c>
      <c r="AJ15" s="14">
        <v>6</v>
      </c>
      <c r="AK15" s="14">
        <v>8</v>
      </c>
      <c r="AL15" s="14">
        <v>5</v>
      </c>
      <c r="AM15" s="14">
        <v>4</v>
      </c>
      <c r="AN15" s="14">
        <v>15</v>
      </c>
      <c r="AO15" s="14">
        <v>5</v>
      </c>
      <c r="AP15" s="14">
        <v>1</v>
      </c>
      <c r="AQ15" s="14">
        <v>7</v>
      </c>
      <c r="AR15" s="14">
        <v>5</v>
      </c>
      <c r="AS15" s="14">
        <v>6</v>
      </c>
      <c r="AT15" s="23">
        <f t="shared" si="5"/>
        <v>8.0714285714285712</v>
      </c>
    </row>
    <row r="16" spans="1:46" ht="13.5" customHeight="1" x14ac:dyDescent="0.2">
      <c r="A16" s="14">
        <v>13</v>
      </c>
      <c r="B16" s="15" t="s">
        <v>23</v>
      </c>
      <c r="C16" s="16">
        <v>1</v>
      </c>
      <c r="D16" s="17">
        <v>27.5</v>
      </c>
      <c r="E16" s="18">
        <v>940</v>
      </c>
      <c r="F16" s="19">
        <v>13</v>
      </c>
      <c r="G16" s="15" t="s">
        <v>177</v>
      </c>
      <c r="H16" s="16">
        <v>11</v>
      </c>
      <c r="I16" s="17">
        <v>35.799999999999997</v>
      </c>
      <c r="J16" s="18">
        <v>10490</v>
      </c>
      <c r="K16" s="19">
        <v>6</v>
      </c>
      <c r="L16" s="15" t="s">
        <v>77</v>
      </c>
      <c r="M16" s="16">
        <v>15</v>
      </c>
      <c r="N16" s="17">
        <v>37.9</v>
      </c>
      <c r="O16" s="18">
        <v>14340</v>
      </c>
      <c r="P16" s="19">
        <v>2</v>
      </c>
      <c r="Q16" s="15" t="s">
        <v>88</v>
      </c>
      <c r="R16" s="16">
        <v>5</v>
      </c>
      <c r="S16" s="17">
        <v>26</v>
      </c>
      <c r="T16" s="18">
        <v>4370</v>
      </c>
      <c r="U16" s="19">
        <v>12</v>
      </c>
      <c r="V16" s="15" t="s">
        <v>55</v>
      </c>
      <c r="W16" s="16">
        <v>8</v>
      </c>
      <c r="X16" s="17">
        <v>37.1</v>
      </c>
      <c r="Y16" s="18">
        <v>7880</v>
      </c>
      <c r="Z16" s="19">
        <v>9</v>
      </c>
      <c r="AA16" s="20">
        <f t="shared" si="2"/>
        <v>40</v>
      </c>
      <c r="AB16" s="64">
        <f t="shared" si="0"/>
        <v>-2</v>
      </c>
      <c r="AC16" s="46" t="s">
        <v>127</v>
      </c>
      <c r="AE16" s="22">
        <v>4</v>
      </c>
      <c r="AF16" s="14">
        <v>10</v>
      </c>
      <c r="AG16" s="14">
        <v>9</v>
      </c>
      <c r="AH16" s="14">
        <v>7</v>
      </c>
      <c r="AI16" s="14">
        <v>3</v>
      </c>
      <c r="AJ16" s="14">
        <v>9</v>
      </c>
      <c r="AK16" s="14">
        <v>12</v>
      </c>
      <c r="AL16" s="14">
        <v>5</v>
      </c>
      <c r="AM16" s="14">
        <v>9</v>
      </c>
      <c r="AN16" s="14">
        <v>7</v>
      </c>
      <c r="AO16" s="14">
        <v>8</v>
      </c>
      <c r="AP16" s="14">
        <v>8</v>
      </c>
      <c r="AQ16" s="14">
        <v>5</v>
      </c>
      <c r="AR16" s="14">
        <v>4</v>
      </c>
      <c r="AS16" s="14">
        <v>5</v>
      </c>
      <c r="AT16" s="23">
        <f t="shared" si="5"/>
        <v>7.2142857142857144</v>
      </c>
    </row>
    <row r="17" spans="1:46" ht="13.5" customHeight="1" x14ac:dyDescent="0.2">
      <c r="A17" s="14">
        <v>14</v>
      </c>
      <c r="B17" s="15" t="s">
        <v>25</v>
      </c>
      <c r="C17" s="16">
        <v>16</v>
      </c>
      <c r="D17" s="17">
        <v>41</v>
      </c>
      <c r="E17" s="18">
        <v>15040</v>
      </c>
      <c r="F17" s="19">
        <v>3</v>
      </c>
      <c r="G17" s="15" t="s">
        <v>20</v>
      </c>
      <c r="H17" s="16">
        <v>31</v>
      </c>
      <c r="I17" s="17">
        <v>39.1</v>
      </c>
      <c r="J17" s="18">
        <v>29500</v>
      </c>
      <c r="K17" s="19">
        <v>1</v>
      </c>
      <c r="L17" s="15" t="s">
        <v>96</v>
      </c>
      <c r="M17" s="16">
        <v>24</v>
      </c>
      <c r="N17" s="17">
        <v>41.1</v>
      </c>
      <c r="O17" s="18">
        <v>22830</v>
      </c>
      <c r="P17" s="19">
        <v>1</v>
      </c>
      <c r="Q17" s="15" t="s">
        <v>61</v>
      </c>
      <c r="R17" s="16">
        <v>7</v>
      </c>
      <c r="S17" s="17">
        <v>45</v>
      </c>
      <c r="T17" s="18">
        <v>7390</v>
      </c>
      <c r="U17" s="19">
        <v>8</v>
      </c>
      <c r="V17" s="15" t="s">
        <v>69</v>
      </c>
      <c r="W17" s="16">
        <v>7</v>
      </c>
      <c r="X17" s="17">
        <v>42.1</v>
      </c>
      <c r="Y17" s="18">
        <v>7150</v>
      </c>
      <c r="Z17" s="19">
        <v>11</v>
      </c>
      <c r="AA17" s="20">
        <f t="shared" si="2"/>
        <v>85</v>
      </c>
      <c r="AB17" s="64">
        <f t="shared" si="0"/>
        <v>43</v>
      </c>
      <c r="AC17" s="46" t="s">
        <v>128</v>
      </c>
      <c r="AE17" s="22">
        <v>5</v>
      </c>
      <c r="AF17" s="14">
        <v>14</v>
      </c>
      <c r="AG17" s="14">
        <v>11</v>
      </c>
      <c r="AH17" s="14">
        <v>17</v>
      </c>
      <c r="AI17" s="14">
        <v>15</v>
      </c>
      <c r="AJ17" s="14">
        <v>8</v>
      </c>
      <c r="AK17" s="14">
        <v>13</v>
      </c>
      <c r="AL17" s="14">
        <v>7</v>
      </c>
      <c r="AM17" s="14">
        <v>8</v>
      </c>
      <c r="AN17" s="14">
        <v>9</v>
      </c>
      <c r="AO17" s="14">
        <v>13</v>
      </c>
      <c r="AP17" s="14">
        <v>12</v>
      </c>
      <c r="AQ17" s="14">
        <v>3</v>
      </c>
      <c r="AR17" s="14">
        <v>5</v>
      </c>
      <c r="AS17" s="14">
        <v>2</v>
      </c>
      <c r="AT17" s="23">
        <f t="shared" si="5"/>
        <v>9.7857142857142865</v>
      </c>
    </row>
    <row r="18" spans="1:46" ht="13.5" customHeight="1" x14ac:dyDescent="0.2">
      <c r="A18" s="14">
        <v>15</v>
      </c>
      <c r="B18" s="15" t="s">
        <v>84</v>
      </c>
      <c r="C18" s="16">
        <v>1</v>
      </c>
      <c r="D18" s="17">
        <v>25.2</v>
      </c>
      <c r="E18" s="18">
        <v>880</v>
      </c>
      <c r="F18" s="19">
        <v>14</v>
      </c>
      <c r="G18" s="15" t="s">
        <v>178</v>
      </c>
      <c r="H18" s="16">
        <v>7</v>
      </c>
      <c r="I18" s="17">
        <v>29.9</v>
      </c>
      <c r="J18" s="18">
        <v>6430</v>
      </c>
      <c r="K18" s="19">
        <v>11</v>
      </c>
      <c r="L18" s="15" t="s">
        <v>60</v>
      </c>
      <c r="M18" s="16">
        <v>1</v>
      </c>
      <c r="N18" s="17">
        <v>31.1</v>
      </c>
      <c r="O18" s="18">
        <v>1060</v>
      </c>
      <c r="P18" s="19">
        <v>15</v>
      </c>
      <c r="Q18" s="15" t="s">
        <v>64</v>
      </c>
      <c r="R18" s="16">
        <v>5</v>
      </c>
      <c r="S18" s="17">
        <v>26.4</v>
      </c>
      <c r="T18" s="18">
        <v>4430</v>
      </c>
      <c r="U18" s="19">
        <v>11</v>
      </c>
      <c r="V18" s="15" t="s">
        <v>75</v>
      </c>
      <c r="W18" s="16">
        <v>9</v>
      </c>
      <c r="X18" s="17">
        <v>30.2</v>
      </c>
      <c r="Y18" s="18">
        <v>8160</v>
      </c>
      <c r="Z18" s="19">
        <v>8</v>
      </c>
      <c r="AA18" s="20">
        <f t="shared" si="2"/>
        <v>23</v>
      </c>
      <c r="AB18" s="64">
        <f t="shared" si="0"/>
        <v>-19</v>
      </c>
      <c r="AC18" s="46" t="s">
        <v>143</v>
      </c>
      <c r="AE18" s="24" t="s">
        <v>35</v>
      </c>
      <c r="AF18" s="24">
        <f>SUM(AF13:AF17)</f>
        <v>77</v>
      </c>
      <c r="AG18" s="24">
        <f t="shared" ref="AG18:AL18" si="6">SUM(AG13:AG17)</f>
        <v>69</v>
      </c>
      <c r="AH18" s="24">
        <f t="shared" si="6"/>
        <v>54</v>
      </c>
      <c r="AI18" s="24">
        <f t="shared" si="6"/>
        <v>77</v>
      </c>
      <c r="AJ18" s="24">
        <f t="shared" si="6"/>
        <v>38</v>
      </c>
      <c r="AK18" s="24">
        <f t="shared" si="6"/>
        <v>58</v>
      </c>
      <c r="AL18" s="24">
        <f t="shared" si="6"/>
        <v>32</v>
      </c>
      <c r="AM18" s="24">
        <f>SUM(AM13:AM17)</f>
        <v>32</v>
      </c>
      <c r="AN18" s="24">
        <f t="shared" ref="AN18:AS18" si="7">SUM(AN13:AN17)</f>
        <v>40</v>
      </c>
      <c r="AO18" s="24">
        <f t="shared" si="7"/>
        <v>39</v>
      </c>
      <c r="AP18" s="24">
        <f t="shared" si="7"/>
        <v>41</v>
      </c>
      <c r="AQ18" s="24">
        <f t="shared" si="7"/>
        <v>21</v>
      </c>
      <c r="AR18" s="24">
        <f t="shared" si="7"/>
        <v>23</v>
      </c>
      <c r="AS18" s="24">
        <f t="shared" si="7"/>
        <v>19</v>
      </c>
      <c r="AT18" s="23">
        <f t="shared" si="5"/>
        <v>44.285714285714285</v>
      </c>
    </row>
    <row r="19" spans="1:46" ht="13.5" customHeight="1" x14ac:dyDescent="0.2">
      <c r="A19" s="12"/>
      <c r="B19" s="28"/>
      <c r="C19" s="29"/>
      <c r="D19" s="30"/>
      <c r="E19" s="31"/>
      <c r="F19" s="32"/>
      <c r="G19" s="28"/>
      <c r="H19" s="29"/>
      <c r="I19" s="30"/>
      <c r="J19" s="31"/>
      <c r="K19" s="32"/>
      <c r="L19" s="28"/>
      <c r="M19" s="29"/>
      <c r="N19" s="30"/>
      <c r="O19" s="31"/>
      <c r="P19" s="32"/>
      <c r="Q19" s="28"/>
      <c r="R19" s="29"/>
      <c r="S19" s="30"/>
      <c r="T19" s="31"/>
      <c r="U19" s="32"/>
      <c r="V19" s="28"/>
      <c r="W19" s="29"/>
      <c r="X19" s="30"/>
      <c r="Y19" s="31"/>
      <c r="Z19" s="32"/>
      <c r="AA19" s="33"/>
      <c r="AB19" s="34"/>
      <c r="AC19" s="47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7"/>
    </row>
    <row r="20" spans="1:46" ht="13.5" customHeight="1" x14ac:dyDescent="0.2">
      <c r="A20" s="12"/>
      <c r="B20" s="28"/>
      <c r="C20" s="29"/>
      <c r="D20" s="30"/>
      <c r="E20" s="31"/>
      <c r="F20" s="32"/>
      <c r="G20" s="28"/>
      <c r="H20" s="29"/>
      <c r="I20" s="30"/>
      <c r="J20" s="31"/>
      <c r="K20" s="32"/>
      <c r="L20" s="28"/>
      <c r="M20" s="29"/>
      <c r="N20" s="30"/>
      <c r="O20" s="31"/>
      <c r="P20" s="32"/>
      <c r="Q20" s="28"/>
      <c r="R20" s="29"/>
      <c r="S20" s="30"/>
      <c r="T20" s="31"/>
      <c r="U20" s="32"/>
      <c r="V20" s="28"/>
      <c r="W20" s="29"/>
      <c r="X20" s="30"/>
      <c r="Y20" s="31"/>
      <c r="Z20" s="32"/>
      <c r="AA20" s="33"/>
      <c r="AB20" s="34"/>
      <c r="AE20" s="67" t="s">
        <v>37</v>
      </c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</row>
    <row r="21" spans="1:46" ht="13.5" customHeight="1" x14ac:dyDescent="0.2">
      <c r="A21" s="12"/>
      <c r="B21" s="28"/>
      <c r="C21" s="29"/>
      <c r="D21" s="30"/>
      <c r="E21" s="31"/>
      <c r="F21" s="32"/>
      <c r="G21" s="28"/>
      <c r="H21" s="29"/>
      <c r="I21" s="30"/>
      <c r="J21" s="31"/>
      <c r="K21" s="32"/>
      <c r="L21" s="28"/>
      <c r="M21" s="29"/>
      <c r="N21" s="30"/>
      <c r="O21" s="31"/>
      <c r="P21" s="32"/>
      <c r="Q21" s="28"/>
      <c r="R21" s="29"/>
      <c r="S21" s="30"/>
      <c r="T21" s="31"/>
      <c r="U21" s="32"/>
      <c r="V21" s="28"/>
      <c r="W21" s="29"/>
      <c r="X21" s="30"/>
      <c r="Y21" s="31"/>
      <c r="Z21" s="32"/>
      <c r="AA21" s="33"/>
      <c r="AB21" s="34"/>
      <c r="AE21" s="12" t="s">
        <v>34</v>
      </c>
      <c r="AF21" s="54" t="s">
        <v>42</v>
      </c>
      <c r="AG21" s="54" t="s">
        <v>39</v>
      </c>
      <c r="AH21" s="54" t="s">
        <v>44</v>
      </c>
      <c r="AI21" s="54" t="s">
        <v>40</v>
      </c>
      <c r="AJ21" s="54" t="s">
        <v>45</v>
      </c>
      <c r="AK21" s="54" t="s">
        <v>43</v>
      </c>
      <c r="AL21" s="54" t="s">
        <v>41</v>
      </c>
      <c r="AM21" s="54" t="s">
        <v>47</v>
      </c>
      <c r="AN21" s="54" t="s">
        <v>49</v>
      </c>
      <c r="AO21" s="54" t="s">
        <v>113</v>
      </c>
      <c r="AP21" s="54" t="s">
        <v>100</v>
      </c>
      <c r="AQ21" s="54" t="s">
        <v>46</v>
      </c>
      <c r="AR21" s="54" t="s">
        <v>184</v>
      </c>
      <c r="AS21" s="54" t="s">
        <v>48</v>
      </c>
      <c r="AT21" s="23" t="s">
        <v>24</v>
      </c>
    </row>
    <row r="22" spans="1:46" ht="13.5" customHeight="1" x14ac:dyDescent="0.2">
      <c r="A22" s="12"/>
      <c r="B22" s="28"/>
      <c r="C22" s="29"/>
      <c r="D22" s="30"/>
      <c r="E22" s="31"/>
      <c r="F22" s="32"/>
      <c r="G22" s="28"/>
      <c r="H22" s="29"/>
      <c r="I22" s="30"/>
      <c r="J22" s="31"/>
      <c r="K22" s="32"/>
      <c r="L22" s="28"/>
      <c r="M22" s="29"/>
      <c r="N22" s="30"/>
      <c r="O22" s="31"/>
      <c r="P22" s="32"/>
      <c r="Q22" s="28"/>
      <c r="R22" s="29"/>
      <c r="S22" s="30"/>
      <c r="T22" s="31"/>
      <c r="U22" s="32"/>
      <c r="V22" s="28"/>
      <c r="W22" s="29"/>
      <c r="X22" s="30"/>
      <c r="Y22" s="31"/>
      <c r="Z22" s="32"/>
      <c r="AA22" s="33"/>
      <c r="AB22" s="34"/>
      <c r="AE22" s="22">
        <v>1</v>
      </c>
      <c r="AF22" s="14">
        <v>5</v>
      </c>
      <c r="AG22" s="14">
        <v>4</v>
      </c>
      <c r="AH22" s="14">
        <v>4</v>
      </c>
      <c r="AI22" s="14">
        <v>5</v>
      </c>
      <c r="AJ22" s="14">
        <v>3</v>
      </c>
      <c r="AK22" s="14">
        <v>3</v>
      </c>
      <c r="AL22" s="14">
        <v>4</v>
      </c>
      <c r="AM22" s="14">
        <v>3</v>
      </c>
      <c r="AN22" s="14">
        <v>1</v>
      </c>
      <c r="AO22" s="14">
        <v>2</v>
      </c>
      <c r="AP22" s="14">
        <v>4</v>
      </c>
      <c r="AQ22" s="14">
        <v>1</v>
      </c>
      <c r="AR22" s="14">
        <v>2</v>
      </c>
      <c r="AS22" s="14">
        <v>2</v>
      </c>
      <c r="AT22" s="23">
        <f>SUM(AF22:AS22)/14</f>
        <v>3.0714285714285716</v>
      </c>
    </row>
    <row r="23" spans="1:46" ht="13.5" customHeight="1" x14ac:dyDescent="0.2">
      <c r="A23" s="12"/>
      <c r="B23" s="28"/>
      <c r="C23" s="29"/>
      <c r="D23" s="30"/>
      <c r="E23" s="31"/>
      <c r="F23" s="32"/>
      <c r="G23" s="28"/>
      <c r="H23" s="29"/>
      <c r="I23" s="30"/>
      <c r="J23" s="31"/>
      <c r="K23" s="32"/>
      <c r="L23" s="28"/>
      <c r="M23" s="29"/>
      <c r="N23" s="30"/>
      <c r="O23" s="31"/>
      <c r="P23" s="32"/>
      <c r="Q23" s="28"/>
      <c r="R23" s="29"/>
      <c r="S23" s="30"/>
      <c r="T23" s="31"/>
      <c r="U23" s="32"/>
      <c r="V23" s="28"/>
      <c r="W23" s="29"/>
      <c r="X23" s="30"/>
      <c r="Y23" s="31"/>
      <c r="Z23" s="32"/>
      <c r="AA23" s="33"/>
      <c r="AB23" s="34"/>
      <c r="AE23" s="22">
        <v>2</v>
      </c>
      <c r="AF23" s="14">
        <v>5</v>
      </c>
      <c r="AG23" s="14">
        <v>5</v>
      </c>
      <c r="AH23" s="14">
        <v>3</v>
      </c>
      <c r="AI23" s="14">
        <v>5</v>
      </c>
      <c r="AJ23" s="14">
        <v>4</v>
      </c>
      <c r="AK23" s="14">
        <v>4</v>
      </c>
      <c r="AL23" s="14">
        <v>2</v>
      </c>
      <c r="AM23" s="14">
        <v>3</v>
      </c>
      <c r="AN23" s="14">
        <v>2</v>
      </c>
      <c r="AO23" s="14">
        <v>5</v>
      </c>
      <c r="AP23" s="14">
        <v>5</v>
      </c>
      <c r="AQ23" s="14">
        <v>1</v>
      </c>
      <c r="AR23" s="14">
        <v>4</v>
      </c>
      <c r="AS23" s="14">
        <v>2</v>
      </c>
      <c r="AT23" s="23">
        <f t="shared" ref="AT23:AT27" si="8">SUM(AF23:AS23)/14</f>
        <v>3.5714285714285716</v>
      </c>
    </row>
    <row r="24" spans="1:46" s="4" customFormat="1" ht="13.5" customHeight="1" x14ac:dyDescent="0.2">
      <c r="A24" s="35" t="s">
        <v>51</v>
      </c>
      <c r="B24" s="68" t="s">
        <v>3</v>
      </c>
      <c r="C24" s="68"/>
      <c r="D24" s="68"/>
      <c r="E24" s="68"/>
      <c r="F24" s="68"/>
      <c r="G24" s="68" t="s">
        <v>6</v>
      </c>
      <c r="H24" s="68"/>
      <c r="I24" s="68"/>
      <c r="J24" s="68"/>
      <c r="K24" s="68"/>
      <c r="L24" s="68" t="s">
        <v>5</v>
      </c>
      <c r="M24" s="68"/>
      <c r="N24" s="68"/>
      <c r="O24" s="68"/>
      <c r="P24" s="68"/>
      <c r="Q24" s="68" t="s">
        <v>12</v>
      </c>
      <c r="R24" s="68"/>
      <c r="S24" s="68"/>
      <c r="T24" s="68"/>
      <c r="U24" s="68"/>
      <c r="V24" s="68" t="s">
        <v>11</v>
      </c>
      <c r="W24" s="68"/>
      <c r="X24" s="68"/>
      <c r="Y24" s="68"/>
      <c r="Z24" s="68"/>
      <c r="AA24" s="66">
        <f>SUM(AA4:AA19)</f>
        <v>635</v>
      </c>
      <c r="AB24" s="36" t="s">
        <v>16</v>
      </c>
      <c r="AE24" s="22">
        <v>3</v>
      </c>
      <c r="AF24" s="14">
        <v>4</v>
      </c>
      <c r="AG24" s="14">
        <v>5</v>
      </c>
      <c r="AH24" s="14">
        <v>3</v>
      </c>
      <c r="AI24" s="14">
        <v>4</v>
      </c>
      <c r="AJ24" s="14">
        <v>2</v>
      </c>
      <c r="AK24" s="14">
        <v>4</v>
      </c>
      <c r="AL24" s="14">
        <v>2</v>
      </c>
      <c r="AM24" s="14">
        <v>2</v>
      </c>
      <c r="AN24" s="14">
        <v>5</v>
      </c>
      <c r="AO24" s="14">
        <v>4</v>
      </c>
      <c r="AP24" s="14">
        <v>2</v>
      </c>
      <c r="AQ24" s="14">
        <v>1</v>
      </c>
      <c r="AR24" s="14">
        <v>1</v>
      </c>
      <c r="AS24" s="14">
        <v>2</v>
      </c>
      <c r="AT24" s="23">
        <f t="shared" si="8"/>
        <v>2.9285714285714284</v>
      </c>
    </row>
    <row r="25" spans="1:46" s="4" customFormat="1" ht="13.5" customHeight="1" x14ac:dyDescent="0.2">
      <c r="A25" s="37">
        <v>2024</v>
      </c>
      <c r="B25" s="68" t="s">
        <v>4</v>
      </c>
      <c r="C25" s="68"/>
      <c r="D25" s="68"/>
      <c r="E25" s="68"/>
      <c r="F25" s="68"/>
      <c r="G25" s="68" t="s">
        <v>4</v>
      </c>
      <c r="H25" s="68"/>
      <c r="I25" s="68"/>
      <c r="J25" s="68"/>
      <c r="K25" s="68"/>
      <c r="L25" s="68" t="s">
        <v>4</v>
      </c>
      <c r="M25" s="68"/>
      <c r="N25" s="68"/>
      <c r="O25" s="68"/>
      <c r="P25" s="68"/>
      <c r="Q25" s="68" t="s">
        <v>4</v>
      </c>
      <c r="R25" s="68"/>
      <c r="S25" s="68"/>
      <c r="T25" s="68"/>
      <c r="U25" s="68"/>
      <c r="V25" s="68" t="s">
        <v>4</v>
      </c>
      <c r="W25" s="68"/>
      <c r="X25" s="68"/>
      <c r="Y25" s="68"/>
      <c r="Z25" s="68"/>
      <c r="AA25" s="66"/>
      <c r="AB25" s="38" t="s">
        <v>17</v>
      </c>
      <c r="AE25" s="22">
        <v>4</v>
      </c>
      <c r="AF25" s="14">
        <v>3</v>
      </c>
      <c r="AG25" s="14">
        <v>5</v>
      </c>
      <c r="AH25" s="14">
        <v>2</v>
      </c>
      <c r="AI25" s="14">
        <v>3</v>
      </c>
      <c r="AJ25" s="14">
        <v>3</v>
      </c>
      <c r="AK25" s="14">
        <v>4</v>
      </c>
      <c r="AL25" s="14">
        <v>2</v>
      </c>
      <c r="AM25" s="14">
        <v>3</v>
      </c>
      <c r="AN25" s="14">
        <v>4</v>
      </c>
      <c r="AO25" s="14">
        <v>3</v>
      </c>
      <c r="AP25" s="14">
        <v>4</v>
      </c>
      <c r="AQ25" s="14">
        <v>3</v>
      </c>
      <c r="AR25" s="14">
        <v>3</v>
      </c>
      <c r="AS25" s="14">
        <v>2</v>
      </c>
      <c r="AT25" s="23">
        <f t="shared" si="8"/>
        <v>3.1428571428571428</v>
      </c>
    </row>
    <row r="26" spans="1:46" s="4" customFormat="1" ht="13.5" customHeight="1" x14ac:dyDescent="0.2">
      <c r="A26" s="39" t="s">
        <v>52</v>
      </c>
      <c r="B26" s="66">
        <f>SUM(C4:C18)</f>
        <v>119</v>
      </c>
      <c r="C26" s="66"/>
      <c r="D26" s="66"/>
      <c r="E26" s="66"/>
      <c r="F26" s="66"/>
      <c r="G26" s="66">
        <f>SUM(H4:H18)</f>
        <v>161</v>
      </c>
      <c r="H26" s="66"/>
      <c r="I26" s="66"/>
      <c r="J26" s="66"/>
      <c r="K26" s="66"/>
      <c r="L26" s="66">
        <f>SUM(M4:M18)</f>
        <v>117</v>
      </c>
      <c r="M26" s="66"/>
      <c r="N26" s="66"/>
      <c r="O26" s="66"/>
      <c r="P26" s="66"/>
      <c r="Q26" s="66">
        <f>SUM(R4:R18)</f>
        <v>101</v>
      </c>
      <c r="R26" s="66"/>
      <c r="S26" s="66"/>
      <c r="T26" s="66"/>
      <c r="U26" s="66"/>
      <c r="V26" s="66">
        <f>SUM(W4:W18)</f>
        <v>137</v>
      </c>
      <c r="W26" s="66"/>
      <c r="X26" s="66"/>
      <c r="Y26" s="66"/>
      <c r="Z26" s="66"/>
      <c r="AA26" s="66"/>
      <c r="AB26" s="40">
        <f>SUM(AA4:AA18)/15</f>
        <v>42.333333333333336</v>
      </c>
      <c r="AE26" s="22">
        <v>5</v>
      </c>
      <c r="AF26" s="14">
        <v>5</v>
      </c>
      <c r="AG26" s="14">
        <v>5</v>
      </c>
      <c r="AH26" s="14">
        <v>5</v>
      </c>
      <c r="AI26" s="14">
        <v>5</v>
      </c>
      <c r="AJ26" s="14">
        <v>2</v>
      </c>
      <c r="AK26" s="14">
        <v>4</v>
      </c>
      <c r="AL26" s="14">
        <v>2</v>
      </c>
      <c r="AM26" s="14">
        <v>3</v>
      </c>
      <c r="AN26" s="14">
        <v>5</v>
      </c>
      <c r="AO26" s="14">
        <v>5</v>
      </c>
      <c r="AP26" s="14">
        <v>4</v>
      </c>
      <c r="AQ26" s="14">
        <v>1</v>
      </c>
      <c r="AR26" s="14">
        <v>2</v>
      </c>
      <c r="AS26" s="14">
        <v>1</v>
      </c>
      <c r="AT26" s="23">
        <f t="shared" si="8"/>
        <v>3.5</v>
      </c>
    </row>
    <row r="27" spans="1:46" ht="13.5" customHeight="1" x14ac:dyDescent="0.2">
      <c r="A27" s="48"/>
      <c r="B27" s="51"/>
      <c r="C27" s="49"/>
      <c r="D27" s="50"/>
      <c r="E27" s="49"/>
      <c r="F27" s="49"/>
      <c r="G27" s="51"/>
      <c r="H27" s="49"/>
      <c r="I27" s="50"/>
      <c r="J27" s="49"/>
      <c r="K27" s="49"/>
      <c r="L27" s="51"/>
      <c r="M27" s="49"/>
      <c r="N27" s="50"/>
      <c r="O27" s="49"/>
      <c r="P27" s="49"/>
      <c r="Q27" s="51"/>
      <c r="R27" s="49"/>
      <c r="S27" s="50"/>
      <c r="T27" s="49"/>
      <c r="U27" s="49"/>
      <c r="V27" s="51"/>
      <c r="AE27" s="24" t="s">
        <v>35</v>
      </c>
      <c r="AF27" s="24">
        <f>SUM(AF22:AF26)</f>
        <v>22</v>
      </c>
      <c r="AG27" s="24">
        <f t="shared" ref="AG27:AL27" si="9">SUM(AG22:AG26)</f>
        <v>24</v>
      </c>
      <c r="AH27" s="24">
        <f t="shared" si="9"/>
        <v>17</v>
      </c>
      <c r="AI27" s="24">
        <f t="shared" si="9"/>
        <v>22</v>
      </c>
      <c r="AJ27" s="24">
        <f t="shared" si="9"/>
        <v>14</v>
      </c>
      <c r="AK27" s="24">
        <f t="shared" si="9"/>
        <v>19</v>
      </c>
      <c r="AL27" s="24">
        <f t="shared" si="9"/>
        <v>12</v>
      </c>
      <c r="AM27" s="24">
        <f>SUM(AM22:AM26)</f>
        <v>14</v>
      </c>
      <c r="AN27" s="24">
        <f t="shared" ref="AN27:AS27" si="10">SUM(AN22:AN26)</f>
        <v>17</v>
      </c>
      <c r="AO27" s="24">
        <f t="shared" si="10"/>
        <v>19</v>
      </c>
      <c r="AP27" s="24">
        <f t="shared" si="10"/>
        <v>19</v>
      </c>
      <c r="AQ27" s="24">
        <f t="shared" si="10"/>
        <v>7</v>
      </c>
      <c r="AR27" s="24">
        <f t="shared" si="10"/>
        <v>12</v>
      </c>
      <c r="AS27" s="24">
        <f t="shared" si="10"/>
        <v>9</v>
      </c>
      <c r="AT27" s="23">
        <f t="shared" si="8"/>
        <v>16.214285714285715</v>
      </c>
    </row>
    <row r="28" spans="1:46" ht="13.5" customHeight="1" x14ac:dyDescent="0.2">
      <c r="A28" s="48"/>
      <c r="B28" s="52"/>
      <c r="C28" s="49"/>
      <c r="D28" s="50"/>
      <c r="E28" s="49"/>
      <c r="F28" s="49"/>
      <c r="G28" s="52"/>
      <c r="H28" s="49"/>
      <c r="I28" s="50"/>
      <c r="J28" s="49"/>
      <c r="K28" s="49"/>
      <c r="L28" s="52"/>
      <c r="M28" s="49"/>
      <c r="N28" s="50"/>
      <c r="O28" s="49"/>
      <c r="P28" s="49"/>
      <c r="Q28" s="52"/>
      <c r="R28" s="49"/>
      <c r="S28" s="50"/>
      <c r="T28" s="49"/>
      <c r="U28" s="49"/>
      <c r="V28" s="52"/>
      <c r="AE28" s="56"/>
      <c r="AF28" s="56"/>
      <c r="AG28" s="56"/>
      <c r="AH28" s="56"/>
      <c r="AI28" s="57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8"/>
    </row>
    <row r="29" spans="1:46" s="5" customFormat="1" ht="15.75" x14ac:dyDescent="0.2">
      <c r="A29" s="71" t="s">
        <v>111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3"/>
      <c r="AE29" s="69" t="s">
        <v>50</v>
      </c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</row>
    <row r="30" spans="1:46" ht="12" customHeight="1" x14ac:dyDescent="0.2">
      <c r="A30" s="9" t="s">
        <v>8</v>
      </c>
      <c r="B30" s="70" t="s">
        <v>101</v>
      </c>
      <c r="C30" s="70"/>
      <c r="D30" s="70"/>
      <c r="E30" s="70"/>
      <c r="F30" s="70"/>
      <c r="G30" s="70" t="s">
        <v>102</v>
      </c>
      <c r="H30" s="70"/>
      <c r="I30" s="70"/>
      <c r="J30" s="70"/>
      <c r="K30" s="70"/>
      <c r="L30" s="70" t="s">
        <v>103</v>
      </c>
      <c r="M30" s="70"/>
      <c r="N30" s="70"/>
      <c r="O30" s="70"/>
      <c r="P30" s="70"/>
      <c r="Q30" s="70" t="s">
        <v>104</v>
      </c>
      <c r="R30" s="70"/>
      <c r="S30" s="70"/>
      <c r="T30" s="70"/>
      <c r="U30" s="70"/>
      <c r="V30" s="70" t="s">
        <v>105</v>
      </c>
      <c r="W30" s="70"/>
      <c r="X30" s="70"/>
      <c r="Y30" s="70"/>
      <c r="Z30" s="70"/>
      <c r="AA30" s="9" t="s">
        <v>9</v>
      </c>
      <c r="AB30" s="9" t="s">
        <v>18</v>
      </c>
      <c r="AC30" s="70" t="s">
        <v>114</v>
      </c>
      <c r="AE30" s="67" t="s">
        <v>99</v>
      </c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8"/>
    </row>
    <row r="31" spans="1:46" ht="12" customHeight="1" x14ac:dyDescent="0.2">
      <c r="A31" s="9" t="s">
        <v>14</v>
      </c>
      <c r="B31" s="11" t="s">
        <v>7</v>
      </c>
      <c r="C31" s="9" t="s">
        <v>0</v>
      </c>
      <c r="D31" s="10" t="s">
        <v>1</v>
      </c>
      <c r="E31" s="9" t="s">
        <v>2</v>
      </c>
      <c r="F31" s="9" t="s">
        <v>13</v>
      </c>
      <c r="G31" s="11" t="s">
        <v>7</v>
      </c>
      <c r="H31" s="9" t="s">
        <v>0</v>
      </c>
      <c r="I31" s="10" t="s">
        <v>1</v>
      </c>
      <c r="J31" s="9" t="s">
        <v>2</v>
      </c>
      <c r="K31" s="9" t="s">
        <v>13</v>
      </c>
      <c r="L31" s="11" t="s">
        <v>7</v>
      </c>
      <c r="M31" s="9" t="s">
        <v>0</v>
      </c>
      <c r="N31" s="10" t="s">
        <v>1</v>
      </c>
      <c r="O31" s="9" t="s">
        <v>2</v>
      </c>
      <c r="P31" s="9" t="s">
        <v>13</v>
      </c>
      <c r="Q31" s="11" t="s">
        <v>7</v>
      </c>
      <c r="R31" s="9" t="s">
        <v>0</v>
      </c>
      <c r="S31" s="10" t="s">
        <v>1</v>
      </c>
      <c r="T31" s="9" t="s">
        <v>2</v>
      </c>
      <c r="U31" s="9" t="s">
        <v>13</v>
      </c>
      <c r="V31" s="11" t="s">
        <v>7</v>
      </c>
      <c r="W31" s="9" t="s">
        <v>0</v>
      </c>
      <c r="X31" s="9" t="s">
        <v>1</v>
      </c>
      <c r="Y31" s="9" t="s">
        <v>2</v>
      </c>
      <c r="Z31" s="9" t="s">
        <v>13</v>
      </c>
      <c r="AA31" s="9" t="s">
        <v>10</v>
      </c>
      <c r="AB31" s="9" t="s">
        <v>15</v>
      </c>
      <c r="AC31" s="70"/>
      <c r="AE31" s="12" t="s">
        <v>34</v>
      </c>
      <c r="AF31" s="54" t="s">
        <v>42</v>
      </c>
      <c r="AG31" s="54" t="s">
        <v>39</v>
      </c>
      <c r="AH31" s="54" t="s">
        <v>44</v>
      </c>
      <c r="AI31" s="54" t="s">
        <v>40</v>
      </c>
      <c r="AJ31" s="54" t="s">
        <v>45</v>
      </c>
      <c r="AK31" s="54" t="s">
        <v>43</v>
      </c>
      <c r="AL31" s="54" t="s">
        <v>41</v>
      </c>
      <c r="AM31" s="54" t="s">
        <v>47</v>
      </c>
      <c r="AN31" s="54" t="s">
        <v>49</v>
      </c>
      <c r="AO31" s="54" t="s">
        <v>113</v>
      </c>
      <c r="AP31" s="54" t="s">
        <v>100</v>
      </c>
      <c r="AQ31" s="54" t="s">
        <v>46</v>
      </c>
      <c r="AR31" s="54" t="s">
        <v>184</v>
      </c>
      <c r="AS31" s="54" t="s">
        <v>48</v>
      </c>
      <c r="AT31" s="13" t="s">
        <v>24</v>
      </c>
    </row>
    <row r="32" spans="1:46" ht="12" customHeight="1" x14ac:dyDescent="0.2">
      <c r="A32" s="14">
        <v>1</v>
      </c>
      <c r="B32" s="15" t="s">
        <v>32</v>
      </c>
      <c r="C32" s="16">
        <v>8</v>
      </c>
      <c r="D32" s="17">
        <v>29.1</v>
      </c>
      <c r="E32" s="18">
        <v>7460</v>
      </c>
      <c r="F32" s="19">
        <v>6</v>
      </c>
      <c r="G32" s="15" t="s">
        <v>31</v>
      </c>
      <c r="H32" s="16">
        <v>9</v>
      </c>
      <c r="I32" s="17">
        <v>39.200000000000003</v>
      </c>
      <c r="J32" s="18">
        <v>8910</v>
      </c>
      <c r="K32" s="19">
        <v>3</v>
      </c>
      <c r="L32" s="15" t="s">
        <v>177</v>
      </c>
      <c r="M32" s="16">
        <v>8</v>
      </c>
      <c r="N32" s="17">
        <v>33.5</v>
      </c>
      <c r="O32" s="18">
        <v>7400</v>
      </c>
      <c r="P32" s="19">
        <v>2</v>
      </c>
      <c r="Q32" s="15" t="s">
        <v>60</v>
      </c>
      <c r="R32" s="16">
        <v>0</v>
      </c>
      <c r="S32" s="17"/>
      <c r="T32" s="18">
        <v>0</v>
      </c>
      <c r="U32" s="19">
        <v>15</v>
      </c>
      <c r="V32" s="15" t="s">
        <v>181</v>
      </c>
      <c r="W32" s="16">
        <v>13</v>
      </c>
      <c r="X32" s="17">
        <v>35.5</v>
      </c>
      <c r="Y32" s="18">
        <v>12310</v>
      </c>
      <c r="Z32" s="19">
        <v>1</v>
      </c>
      <c r="AA32" s="20">
        <f>SUM(C32,H32,M32,R32,W32)</f>
        <v>38</v>
      </c>
      <c r="AB32" s="21">
        <f>SUM(AA32)-25</f>
        <v>13</v>
      </c>
      <c r="AC32" s="46" t="s">
        <v>129</v>
      </c>
      <c r="AE32" s="22">
        <v>1</v>
      </c>
      <c r="AF32" s="14">
        <v>32</v>
      </c>
      <c r="AG32" s="14">
        <v>-3</v>
      </c>
      <c r="AH32" s="14">
        <v>16</v>
      </c>
      <c r="AI32" s="14">
        <v>15</v>
      </c>
      <c r="AJ32" s="14">
        <v>13</v>
      </c>
      <c r="AK32" s="14">
        <v>-20</v>
      </c>
      <c r="AL32" s="14">
        <v>-1</v>
      </c>
      <c r="AM32" s="14">
        <v>-15</v>
      </c>
      <c r="AN32" s="14">
        <v>-6</v>
      </c>
      <c r="AO32" s="14">
        <v>13</v>
      </c>
      <c r="AP32" s="14">
        <v>-2</v>
      </c>
      <c r="AQ32" s="14">
        <v>-4</v>
      </c>
      <c r="AR32" s="14">
        <v>-5</v>
      </c>
      <c r="AS32" s="14">
        <v>-10</v>
      </c>
      <c r="AT32" s="23">
        <f t="shared" ref="AT32:AT37" si="11">SUM(AF32:AS32)/16</f>
        <v>1.4375</v>
      </c>
    </row>
    <row r="33" spans="1:46" ht="12" customHeight="1" x14ac:dyDescent="0.2">
      <c r="A33" s="14">
        <v>2</v>
      </c>
      <c r="B33" s="15" t="s">
        <v>62</v>
      </c>
      <c r="C33" s="16">
        <v>20</v>
      </c>
      <c r="D33" s="17">
        <v>36.799999999999997</v>
      </c>
      <c r="E33" s="18">
        <v>18920</v>
      </c>
      <c r="F33" s="19">
        <v>2</v>
      </c>
      <c r="G33" s="15" t="s">
        <v>174</v>
      </c>
      <c r="H33" s="16">
        <v>7</v>
      </c>
      <c r="I33" s="17">
        <v>34.200000000000003</v>
      </c>
      <c r="J33" s="18">
        <v>6640</v>
      </c>
      <c r="K33" s="19">
        <v>4</v>
      </c>
      <c r="L33" s="15" t="s">
        <v>65</v>
      </c>
      <c r="M33" s="16">
        <v>5</v>
      </c>
      <c r="N33" s="17">
        <v>30.4</v>
      </c>
      <c r="O33" s="18">
        <v>4670</v>
      </c>
      <c r="P33" s="19">
        <v>8</v>
      </c>
      <c r="Q33" s="15" t="s">
        <v>26</v>
      </c>
      <c r="R33" s="16">
        <v>4</v>
      </c>
      <c r="S33" s="17">
        <v>28.6</v>
      </c>
      <c r="T33" s="18">
        <v>3610</v>
      </c>
      <c r="U33" s="19">
        <v>7</v>
      </c>
      <c r="V33" s="15" t="s">
        <v>195</v>
      </c>
      <c r="W33" s="16">
        <v>5</v>
      </c>
      <c r="X33" s="17">
        <v>37</v>
      </c>
      <c r="Y33" s="18">
        <v>5150</v>
      </c>
      <c r="Z33" s="19">
        <v>7</v>
      </c>
      <c r="AA33" s="20">
        <f>SUM(C33,H33,M33,R33,W33)</f>
        <v>41</v>
      </c>
      <c r="AB33" s="21">
        <f t="shared" ref="AB33:AB46" si="12">SUM(AA33)-25</f>
        <v>16</v>
      </c>
      <c r="AC33" s="46" t="s">
        <v>130</v>
      </c>
      <c r="AE33" s="22">
        <v>2</v>
      </c>
      <c r="AF33" s="14">
        <v>-15</v>
      </c>
      <c r="AG33" s="14">
        <v>13</v>
      </c>
      <c r="AH33" s="14">
        <v>15</v>
      </c>
      <c r="AI33" s="14">
        <v>-15</v>
      </c>
      <c r="AJ33" s="14">
        <v>-6</v>
      </c>
      <c r="AK33" s="14">
        <v>-5</v>
      </c>
      <c r="AL33" s="14">
        <v>-3</v>
      </c>
      <c r="AM33" s="14">
        <v>16</v>
      </c>
      <c r="AN33" s="14">
        <v>-4</v>
      </c>
      <c r="AO33" s="14">
        <v>-2</v>
      </c>
      <c r="AP33" s="14">
        <v>-10</v>
      </c>
      <c r="AQ33" s="14">
        <v>-13</v>
      </c>
      <c r="AR33" s="14">
        <v>32</v>
      </c>
      <c r="AS33" s="14">
        <v>-20</v>
      </c>
      <c r="AT33" s="23">
        <f t="shared" si="11"/>
        <v>-1.0625</v>
      </c>
    </row>
    <row r="34" spans="1:46" ht="12" customHeight="1" x14ac:dyDescent="0.2">
      <c r="A34" s="14">
        <v>3</v>
      </c>
      <c r="B34" s="15" t="s">
        <v>81</v>
      </c>
      <c r="C34" s="16">
        <v>14</v>
      </c>
      <c r="D34" s="17">
        <v>30.5</v>
      </c>
      <c r="E34" s="18">
        <v>13040</v>
      </c>
      <c r="F34" s="19">
        <v>3</v>
      </c>
      <c r="G34" s="15" t="s">
        <v>175</v>
      </c>
      <c r="H34" s="16"/>
      <c r="I34" s="17"/>
      <c r="J34" s="18"/>
      <c r="K34" s="19"/>
      <c r="L34" s="15" t="s">
        <v>57</v>
      </c>
      <c r="M34" s="16">
        <v>5</v>
      </c>
      <c r="N34" s="17">
        <v>34.299999999999997</v>
      </c>
      <c r="O34" s="18">
        <v>4880</v>
      </c>
      <c r="P34" s="19">
        <v>7</v>
      </c>
      <c r="Q34" s="15" t="s">
        <v>193</v>
      </c>
      <c r="R34" s="16">
        <v>8</v>
      </c>
      <c r="S34" s="17">
        <v>28.6</v>
      </c>
      <c r="T34" s="18">
        <v>7280</v>
      </c>
      <c r="U34" s="19">
        <v>2</v>
      </c>
      <c r="V34" s="15" t="s">
        <v>76</v>
      </c>
      <c r="W34" s="16">
        <v>11</v>
      </c>
      <c r="X34" s="17">
        <v>32.299999999999997</v>
      </c>
      <c r="Y34" s="18">
        <v>10580</v>
      </c>
      <c r="Z34" s="19">
        <v>2</v>
      </c>
      <c r="AA34" s="20">
        <f t="shared" ref="AA34:AA46" si="13">SUM(C34,H34,M34,R34,W34)</f>
        <v>38</v>
      </c>
      <c r="AB34" s="21">
        <f t="shared" si="12"/>
        <v>13</v>
      </c>
      <c r="AC34" s="46" t="s">
        <v>131</v>
      </c>
      <c r="AE34" s="22">
        <v>3</v>
      </c>
      <c r="AF34" s="14">
        <v>-15</v>
      </c>
      <c r="AG34" s="14">
        <v>-20</v>
      </c>
      <c r="AH34" s="14">
        <v>-5</v>
      </c>
      <c r="AI34" s="14">
        <v>-2</v>
      </c>
      <c r="AJ34" s="14">
        <v>32</v>
      </c>
      <c r="AK34" s="14">
        <v>-3</v>
      </c>
      <c r="AL34" s="14">
        <v>15</v>
      </c>
      <c r="AM34" s="14">
        <v>-10</v>
      </c>
      <c r="AN34" s="14">
        <v>-15</v>
      </c>
      <c r="AO34" s="14">
        <v>-13</v>
      </c>
      <c r="AP34" s="14">
        <v>13</v>
      </c>
      <c r="AQ34" s="14">
        <v>16</v>
      </c>
      <c r="AR34" s="14">
        <v>-6</v>
      </c>
      <c r="AS34" s="14">
        <v>-4</v>
      </c>
      <c r="AT34" s="23">
        <f t="shared" si="11"/>
        <v>-1.0625</v>
      </c>
    </row>
    <row r="35" spans="1:46" ht="12" customHeight="1" x14ac:dyDescent="0.2">
      <c r="A35" s="14">
        <v>4</v>
      </c>
      <c r="B35" s="15" t="s">
        <v>90</v>
      </c>
      <c r="C35" s="16">
        <v>21</v>
      </c>
      <c r="D35" s="17">
        <v>31.2</v>
      </c>
      <c r="E35" s="18">
        <v>19710</v>
      </c>
      <c r="F35" s="19">
        <v>1</v>
      </c>
      <c r="G35" s="15" t="s">
        <v>183</v>
      </c>
      <c r="H35" s="16">
        <v>13</v>
      </c>
      <c r="I35" s="17">
        <v>29.7</v>
      </c>
      <c r="J35" s="18">
        <v>12100</v>
      </c>
      <c r="K35" s="19">
        <v>1</v>
      </c>
      <c r="L35" s="15" t="s">
        <v>178</v>
      </c>
      <c r="M35" s="16">
        <v>7</v>
      </c>
      <c r="N35" s="17">
        <v>30.8</v>
      </c>
      <c r="O35" s="18">
        <v>6580</v>
      </c>
      <c r="P35" s="19">
        <v>3</v>
      </c>
      <c r="Q35" s="15" t="s">
        <v>67</v>
      </c>
      <c r="R35" s="16">
        <v>5</v>
      </c>
      <c r="S35" s="17">
        <v>30.3</v>
      </c>
      <c r="T35" s="18">
        <v>4640</v>
      </c>
      <c r="U35" s="19">
        <v>5</v>
      </c>
      <c r="V35" s="15" t="s">
        <v>64</v>
      </c>
      <c r="W35" s="16">
        <v>11</v>
      </c>
      <c r="X35" s="17">
        <v>36.799999999999997</v>
      </c>
      <c r="Y35" s="18">
        <v>10490</v>
      </c>
      <c r="Z35" s="19">
        <v>3</v>
      </c>
      <c r="AA35" s="20">
        <f t="shared" si="13"/>
        <v>57</v>
      </c>
      <c r="AB35" s="21">
        <f t="shared" si="12"/>
        <v>32</v>
      </c>
      <c r="AC35" s="46" t="s">
        <v>132</v>
      </c>
      <c r="AE35" s="22">
        <v>4</v>
      </c>
      <c r="AF35" s="14">
        <v>-4</v>
      </c>
      <c r="AG35" s="14">
        <v>13</v>
      </c>
      <c r="AH35" s="14">
        <v>-2</v>
      </c>
      <c r="AI35" s="14">
        <v>-5</v>
      </c>
      <c r="AJ35" s="14">
        <v>-20</v>
      </c>
      <c r="AK35" s="14">
        <v>16</v>
      </c>
      <c r="AL35" s="14">
        <v>32</v>
      </c>
      <c r="AM35" s="14">
        <v>-6</v>
      </c>
      <c r="AN35" s="14">
        <v>-10</v>
      </c>
      <c r="AO35" s="14">
        <v>-15</v>
      </c>
      <c r="AP35" s="14">
        <v>13</v>
      </c>
      <c r="AQ35" s="14">
        <v>15</v>
      </c>
      <c r="AR35" s="14">
        <v>-13</v>
      </c>
      <c r="AS35" s="14">
        <v>-3</v>
      </c>
      <c r="AT35" s="23">
        <f t="shared" si="11"/>
        <v>0.6875</v>
      </c>
    </row>
    <row r="36" spans="1:46" ht="12" customHeight="1" x14ac:dyDescent="0.2">
      <c r="A36" s="14">
        <v>5</v>
      </c>
      <c r="B36" s="15" t="s">
        <v>59</v>
      </c>
      <c r="C36" s="16">
        <v>1</v>
      </c>
      <c r="D36" s="17">
        <v>26</v>
      </c>
      <c r="E36" s="18">
        <v>880</v>
      </c>
      <c r="F36" s="19">
        <v>12</v>
      </c>
      <c r="G36" s="15" t="s">
        <v>84</v>
      </c>
      <c r="H36" s="16">
        <v>4</v>
      </c>
      <c r="I36" s="17">
        <v>40.1</v>
      </c>
      <c r="J36" s="18">
        <v>4150</v>
      </c>
      <c r="K36" s="19">
        <v>7</v>
      </c>
      <c r="L36" s="15" t="s">
        <v>98</v>
      </c>
      <c r="M36" s="16">
        <v>5</v>
      </c>
      <c r="N36" s="17">
        <v>33.6</v>
      </c>
      <c r="O36" s="18">
        <v>4610</v>
      </c>
      <c r="P36" s="19">
        <v>9</v>
      </c>
      <c r="Q36" s="15" t="s">
        <v>63</v>
      </c>
      <c r="R36" s="16">
        <v>5</v>
      </c>
      <c r="S36" s="17">
        <v>28.8</v>
      </c>
      <c r="T36" s="18">
        <v>4520</v>
      </c>
      <c r="U36" s="19">
        <v>6</v>
      </c>
      <c r="V36" s="15" t="s">
        <v>71</v>
      </c>
      <c r="W36" s="16">
        <v>8</v>
      </c>
      <c r="X36" s="17">
        <v>37.299999999999997</v>
      </c>
      <c r="Y36" s="18">
        <v>8060</v>
      </c>
      <c r="Z36" s="19">
        <v>4</v>
      </c>
      <c r="AA36" s="20">
        <f t="shared" si="13"/>
        <v>23</v>
      </c>
      <c r="AB36" s="21">
        <f t="shared" si="12"/>
        <v>-2</v>
      </c>
      <c r="AC36" s="46" t="s">
        <v>133</v>
      </c>
      <c r="AE36" s="22">
        <v>5</v>
      </c>
      <c r="AF36" s="14">
        <v>-6</v>
      </c>
      <c r="AG36" s="14">
        <v>-2</v>
      </c>
      <c r="AH36" s="14">
        <v>-3</v>
      </c>
      <c r="AI36" s="14">
        <v>16</v>
      </c>
      <c r="AJ36" s="14">
        <v>-13</v>
      </c>
      <c r="AK36" s="14">
        <v>-10</v>
      </c>
      <c r="AL36" s="14">
        <v>-5</v>
      </c>
      <c r="AM36" s="14">
        <v>-4</v>
      </c>
      <c r="AN36" s="14">
        <v>13</v>
      </c>
      <c r="AO36" s="14">
        <v>15</v>
      </c>
      <c r="AP36" s="14">
        <v>-20</v>
      </c>
      <c r="AQ36" s="14">
        <v>32</v>
      </c>
      <c r="AR36" s="14">
        <v>13</v>
      </c>
      <c r="AS36" s="14">
        <v>-15</v>
      </c>
      <c r="AT36" s="23">
        <f t="shared" si="11"/>
        <v>0.6875</v>
      </c>
    </row>
    <row r="37" spans="1:46" ht="12" customHeight="1" x14ac:dyDescent="0.2">
      <c r="A37" s="14">
        <v>6</v>
      </c>
      <c r="B37" s="15" t="s">
        <v>27</v>
      </c>
      <c r="C37" s="16">
        <v>7</v>
      </c>
      <c r="D37" s="17">
        <v>35</v>
      </c>
      <c r="E37" s="18">
        <v>6640</v>
      </c>
      <c r="F37" s="19">
        <v>7</v>
      </c>
      <c r="G37" s="15" t="s">
        <v>73</v>
      </c>
      <c r="H37" s="16">
        <v>4</v>
      </c>
      <c r="I37" s="17">
        <v>37.5</v>
      </c>
      <c r="J37" s="18">
        <v>3850</v>
      </c>
      <c r="K37" s="19">
        <v>8</v>
      </c>
      <c r="L37" s="15" t="s">
        <v>87</v>
      </c>
      <c r="M37" s="16">
        <v>1</v>
      </c>
      <c r="N37" s="17">
        <v>30.5</v>
      </c>
      <c r="O37" s="18">
        <v>1030</v>
      </c>
      <c r="P37" s="19">
        <v>13</v>
      </c>
      <c r="Q37" s="15" t="s">
        <v>91</v>
      </c>
      <c r="R37" s="16">
        <v>8</v>
      </c>
      <c r="S37" s="17">
        <v>39.1</v>
      </c>
      <c r="T37" s="18">
        <v>8150</v>
      </c>
      <c r="U37" s="19">
        <v>1</v>
      </c>
      <c r="V37" s="15" t="s">
        <v>30</v>
      </c>
      <c r="W37" s="16">
        <v>1</v>
      </c>
      <c r="X37" s="17">
        <v>26.4</v>
      </c>
      <c r="Y37" s="18">
        <v>910</v>
      </c>
      <c r="Z37" s="19">
        <v>12</v>
      </c>
      <c r="AA37" s="20">
        <f t="shared" si="13"/>
        <v>21</v>
      </c>
      <c r="AB37" s="21">
        <f t="shared" si="12"/>
        <v>-4</v>
      </c>
      <c r="AC37" s="46" t="s">
        <v>134</v>
      </c>
      <c r="AE37" s="24" t="s">
        <v>35</v>
      </c>
      <c r="AF37" s="24">
        <f>SUM(AF32:AF36)</f>
        <v>-8</v>
      </c>
      <c r="AG37" s="24">
        <f t="shared" ref="AG37:AL37" si="14">SUM(AG32:AG36)</f>
        <v>1</v>
      </c>
      <c r="AH37" s="24">
        <f t="shared" si="14"/>
        <v>21</v>
      </c>
      <c r="AI37" s="24">
        <f t="shared" si="14"/>
        <v>9</v>
      </c>
      <c r="AJ37" s="24">
        <f t="shared" si="14"/>
        <v>6</v>
      </c>
      <c r="AK37" s="24">
        <f t="shared" si="14"/>
        <v>-22</v>
      </c>
      <c r="AL37" s="24">
        <f t="shared" si="14"/>
        <v>38</v>
      </c>
      <c r="AM37" s="24">
        <f>SUM(AM32:AM36)</f>
        <v>-19</v>
      </c>
      <c r="AN37" s="24">
        <f t="shared" ref="AN37:AS37" si="15">SUM(AN32:AN36)</f>
        <v>-22</v>
      </c>
      <c r="AO37" s="24">
        <f t="shared" si="15"/>
        <v>-2</v>
      </c>
      <c r="AP37" s="24">
        <f t="shared" si="15"/>
        <v>-6</v>
      </c>
      <c r="AQ37" s="24">
        <f t="shared" si="15"/>
        <v>46</v>
      </c>
      <c r="AR37" s="24">
        <f t="shared" si="15"/>
        <v>21</v>
      </c>
      <c r="AS37" s="24">
        <f t="shared" si="15"/>
        <v>-52</v>
      </c>
      <c r="AT37" s="23">
        <f t="shared" si="11"/>
        <v>0.6875</v>
      </c>
    </row>
    <row r="38" spans="1:46" ht="12" customHeight="1" x14ac:dyDescent="0.2">
      <c r="A38" s="14">
        <v>7</v>
      </c>
      <c r="B38" s="15" t="s">
        <v>180</v>
      </c>
      <c r="C38" s="16">
        <v>2</v>
      </c>
      <c r="D38" s="17">
        <v>33.1</v>
      </c>
      <c r="E38" s="18">
        <v>2120</v>
      </c>
      <c r="F38" s="19">
        <v>11</v>
      </c>
      <c r="G38" s="15" t="s">
        <v>25</v>
      </c>
      <c r="H38" s="16">
        <v>5</v>
      </c>
      <c r="I38" s="17">
        <v>35.1</v>
      </c>
      <c r="J38" s="18">
        <v>5120</v>
      </c>
      <c r="K38" s="19">
        <v>5</v>
      </c>
      <c r="L38" s="15" t="s">
        <v>19</v>
      </c>
      <c r="M38" s="16">
        <v>5</v>
      </c>
      <c r="N38" s="17">
        <v>34.200000000000003</v>
      </c>
      <c r="O38" s="18">
        <v>5150</v>
      </c>
      <c r="P38" s="19">
        <v>6</v>
      </c>
      <c r="Q38" s="15" t="s">
        <v>194</v>
      </c>
      <c r="R38" s="16">
        <v>5</v>
      </c>
      <c r="S38" s="17">
        <v>30.2</v>
      </c>
      <c r="T38" s="18">
        <v>4730</v>
      </c>
      <c r="U38" s="19">
        <v>4</v>
      </c>
      <c r="V38" s="15" t="s">
        <v>70</v>
      </c>
      <c r="W38" s="16">
        <v>3</v>
      </c>
      <c r="X38" s="17">
        <v>37.6</v>
      </c>
      <c r="Y38" s="18">
        <v>3420</v>
      </c>
      <c r="Z38" s="19">
        <v>8</v>
      </c>
      <c r="AA38" s="20">
        <f t="shared" si="13"/>
        <v>20</v>
      </c>
      <c r="AB38" s="21">
        <f t="shared" si="12"/>
        <v>-5</v>
      </c>
      <c r="AC38" s="46" t="s">
        <v>135</v>
      </c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5"/>
    </row>
    <row r="39" spans="1:46" ht="12" customHeight="1" x14ac:dyDescent="0.2">
      <c r="A39" s="14">
        <v>8</v>
      </c>
      <c r="B39" s="15" t="s">
        <v>55</v>
      </c>
      <c r="C39" s="16">
        <v>5</v>
      </c>
      <c r="D39" s="17">
        <v>29.5</v>
      </c>
      <c r="E39" s="18">
        <v>4730</v>
      </c>
      <c r="F39" s="19">
        <v>8</v>
      </c>
      <c r="G39" s="15" t="s">
        <v>33</v>
      </c>
      <c r="H39" s="16">
        <v>3</v>
      </c>
      <c r="I39" s="17">
        <v>31.9</v>
      </c>
      <c r="J39" s="18">
        <v>2940</v>
      </c>
      <c r="K39" s="19">
        <v>10</v>
      </c>
      <c r="L39" s="15" t="s">
        <v>74</v>
      </c>
      <c r="M39" s="16">
        <v>1</v>
      </c>
      <c r="N39" s="17">
        <v>25.1</v>
      </c>
      <c r="O39" s="18">
        <v>880</v>
      </c>
      <c r="P39" s="19">
        <v>14</v>
      </c>
      <c r="Q39" s="15" t="s">
        <v>179</v>
      </c>
      <c r="R39" s="16">
        <v>1</v>
      </c>
      <c r="S39" s="17">
        <v>27.2</v>
      </c>
      <c r="T39" s="18">
        <v>940</v>
      </c>
      <c r="U39" s="19">
        <v>12</v>
      </c>
      <c r="V39" s="15" t="s">
        <v>88</v>
      </c>
      <c r="W39" s="16">
        <v>0</v>
      </c>
      <c r="X39" s="17"/>
      <c r="Y39" s="18">
        <v>0</v>
      </c>
      <c r="Z39" s="19">
        <v>15</v>
      </c>
      <c r="AA39" s="20">
        <f t="shared" si="13"/>
        <v>10</v>
      </c>
      <c r="AB39" s="21">
        <f t="shared" si="12"/>
        <v>-15</v>
      </c>
      <c r="AC39" s="46" t="s">
        <v>136</v>
      </c>
      <c r="AE39" s="67" t="s">
        <v>36</v>
      </c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</row>
    <row r="40" spans="1:46" ht="12" customHeight="1" x14ac:dyDescent="0.2">
      <c r="A40" s="14">
        <v>9</v>
      </c>
      <c r="B40" s="15" t="s">
        <v>97</v>
      </c>
      <c r="C40" s="16">
        <v>13</v>
      </c>
      <c r="D40" s="17">
        <v>33.5</v>
      </c>
      <c r="E40" s="18">
        <v>12100</v>
      </c>
      <c r="F40" s="19">
        <v>4</v>
      </c>
      <c r="G40" s="15" t="s">
        <v>176</v>
      </c>
      <c r="H40" s="16">
        <v>10</v>
      </c>
      <c r="I40" s="17">
        <v>39</v>
      </c>
      <c r="J40" s="18">
        <v>10420</v>
      </c>
      <c r="K40" s="19">
        <v>2</v>
      </c>
      <c r="L40" s="15" t="s">
        <v>68</v>
      </c>
      <c r="M40" s="16">
        <v>9</v>
      </c>
      <c r="N40" s="17">
        <v>31.5</v>
      </c>
      <c r="O40" s="18">
        <v>8280</v>
      </c>
      <c r="P40" s="19">
        <v>1</v>
      </c>
      <c r="Q40" s="15" t="s">
        <v>28</v>
      </c>
      <c r="R40" s="16">
        <v>6</v>
      </c>
      <c r="S40" s="17">
        <v>41</v>
      </c>
      <c r="T40" s="18">
        <v>6150</v>
      </c>
      <c r="U40" s="19">
        <v>3</v>
      </c>
      <c r="V40" s="15" t="s">
        <v>80</v>
      </c>
      <c r="W40" s="16">
        <v>2</v>
      </c>
      <c r="X40" s="17">
        <v>38</v>
      </c>
      <c r="Y40" s="18">
        <v>2300</v>
      </c>
      <c r="Z40" s="19">
        <v>10</v>
      </c>
      <c r="AA40" s="20">
        <f t="shared" si="13"/>
        <v>40</v>
      </c>
      <c r="AB40" s="21">
        <f t="shared" si="12"/>
        <v>15</v>
      </c>
      <c r="AC40" s="46" t="s">
        <v>134</v>
      </c>
      <c r="AE40" s="12" t="s">
        <v>34</v>
      </c>
      <c r="AF40" s="54" t="s">
        <v>42</v>
      </c>
      <c r="AG40" s="54" t="s">
        <v>39</v>
      </c>
      <c r="AH40" s="54" t="s">
        <v>44</v>
      </c>
      <c r="AI40" s="54" t="s">
        <v>40</v>
      </c>
      <c r="AJ40" s="54" t="s">
        <v>45</v>
      </c>
      <c r="AK40" s="54" t="s">
        <v>43</v>
      </c>
      <c r="AL40" s="54" t="s">
        <v>41</v>
      </c>
      <c r="AM40" s="54" t="s">
        <v>47</v>
      </c>
      <c r="AN40" s="54" t="s">
        <v>49</v>
      </c>
      <c r="AO40" s="54" t="s">
        <v>113</v>
      </c>
      <c r="AP40" s="54" t="s">
        <v>100</v>
      </c>
      <c r="AQ40" s="54" t="s">
        <v>46</v>
      </c>
      <c r="AR40" s="54" t="s">
        <v>184</v>
      </c>
      <c r="AS40" s="54" t="s">
        <v>48</v>
      </c>
      <c r="AT40" s="13" t="s">
        <v>24</v>
      </c>
    </row>
    <row r="41" spans="1:46" ht="12" customHeight="1" x14ac:dyDescent="0.2">
      <c r="A41" s="14">
        <v>10</v>
      </c>
      <c r="B41" s="15" t="s">
        <v>75</v>
      </c>
      <c r="C41" s="16">
        <v>3</v>
      </c>
      <c r="D41" s="17">
        <v>30</v>
      </c>
      <c r="E41" s="18">
        <v>2820</v>
      </c>
      <c r="F41" s="19">
        <v>10</v>
      </c>
      <c r="G41" s="15" t="s">
        <v>78</v>
      </c>
      <c r="H41" s="16">
        <v>4</v>
      </c>
      <c r="I41" s="17">
        <v>36</v>
      </c>
      <c r="J41" s="18">
        <v>3820</v>
      </c>
      <c r="K41" s="19">
        <v>9</v>
      </c>
      <c r="L41" s="15" t="s">
        <v>182</v>
      </c>
      <c r="M41" s="16">
        <v>1</v>
      </c>
      <c r="N41" s="17">
        <v>25.1</v>
      </c>
      <c r="O41" s="18">
        <v>880</v>
      </c>
      <c r="P41" s="19">
        <v>14</v>
      </c>
      <c r="Q41" s="15" t="s">
        <v>54</v>
      </c>
      <c r="R41" s="16">
        <v>4</v>
      </c>
      <c r="S41" s="17">
        <v>26.2</v>
      </c>
      <c r="T41" s="18">
        <v>3580</v>
      </c>
      <c r="U41" s="19">
        <v>8</v>
      </c>
      <c r="V41" s="15" t="s">
        <v>89</v>
      </c>
      <c r="W41" s="16">
        <v>7</v>
      </c>
      <c r="X41" s="17">
        <v>41.6</v>
      </c>
      <c r="Y41" s="18">
        <v>7360</v>
      </c>
      <c r="Z41" s="19">
        <v>5</v>
      </c>
      <c r="AA41" s="20">
        <f t="shared" si="13"/>
        <v>19</v>
      </c>
      <c r="AB41" s="21">
        <f t="shared" si="12"/>
        <v>-6</v>
      </c>
      <c r="AC41" s="46" t="s">
        <v>137</v>
      </c>
      <c r="AE41" s="22">
        <v>1</v>
      </c>
      <c r="AF41" s="14">
        <v>21</v>
      </c>
      <c r="AG41" s="14">
        <v>10</v>
      </c>
      <c r="AH41" s="14">
        <v>20</v>
      </c>
      <c r="AI41" s="14">
        <v>13</v>
      </c>
      <c r="AJ41" s="14">
        <v>8</v>
      </c>
      <c r="AK41" s="14">
        <v>0</v>
      </c>
      <c r="AL41" s="14">
        <v>1</v>
      </c>
      <c r="AM41" s="14">
        <v>5</v>
      </c>
      <c r="AN41" s="14">
        <v>3</v>
      </c>
      <c r="AO41" s="14">
        <v>14</v>
      </c>
      <c r="AP41" s="14">
        <v>1</v>
      </c>
      <c r="AQ41" s="14">
        <v>7</v>
      </c>
      <c r="AR41" s="14">
        <v>2</v>
      </c>
      <c r="AS41" s="14">
        <v>3</v>
      </c>
      <c r="AT41" s="23">
        <f t="shared" ref="AT41:AT46" si="16">SUM(AF41:AS41)/16</f>
        <v>6.75</v>
      </c>
    </row>
    <row r="42" spans="1:46" ht="12" customHeight="1" x14ac:dyDescent="0.2">
      <c r="A42" s="14">
        <v>11</v>
      </c>
      <c r="B42" s="15" t="s">
        <v>21</v>
      </c>
      <c r="C42" s="16">
        <v>10</v>
      </c>
      <c r="D42" s="17">
        <v>35</v>
      </c>
      <c r="E42" s="18">
        <v>9400</v>
      </c>
      <c r="F42" s="19">
        <v>5</v>
      </c>
      <c r="G42" s="15" t="s">
        <v>66</v>
      </c>
      <c r="H42" s="16">
        <v>2</v>
      </c>
      <c r="I42" s="17">
        <v>27.5</v>
      </c>
      <c r="J42" s="18">
        <v>1820</v>
      </c>
      <c r="K42" s="19">
        <v>11</v>
      </c>
      <c r="L42" s="15" t="s">
        <v>192</v>
      </c>
      <c r="M42" s="16">
        <v>4</v>
      </c>
      <c r="N42" s="17">
        <v>31.1</v>
      </c>
      <c r="O42" s="18">
        <v>3760</v>
      </c>
      <c r="P42" s="19">
        <v>11</v>
      </c>
      <c r="Q42" s="15" t="s">
        <v>85</v>
      </c>
      <c r="R42" s="16">
        <v>1</v>
      </c>
      <c r="S42" s="17">
        <v>37.5</v>
      </c>
      <c r="T42" s="18">
        <v>1240</v>
      </c>
      <c r="U42" s="19">
        <v>11</v>
      </c>
      <c r="V42" s="15" t="s">
        <v>61</v>
      </c>
      <c r="W42" s="16">
        <v>5</v>
      </c>
      <c r="X42" s="17">
        <v>36</v>
      </c>
      <c r="Y42" s="18">
        <v>5330</v>
      </c>
      <c r="Z42" s="19">
        <v>6</v>
      </c>
      <c r="AA42" s="20">
        <f t="shared" si="13"/>
        <v>22</v>
      </c>
      <c r="AB42" s="21">
        <f t="shared" si="12"/>
        <v>-3</v>
      </c>
      <c r="AC42" s="46" t="s">
        <v>138</v>
      </c>
      <c r="AE42" s="22">
        <v>2</v>
      </c>
      <c r="AF42" s="14">
        <v>3</v>
      </c>
      <c r="AG42" s="14">
        <v>9</v>
      </c>
      <c r="AH42" s="14">
        <v>10</v>
      </c>
      <c r="AI42" s="14">
        <v>1</v>
      </c>
      <c r="AJ42" s="14">
        <v>4</v>
      </c>
      <c r="AK42" s="14">
        <v>5</v>
      </c>
      <c r="AL42" s="14">
        <v>2</v>
      </c>
      <c r="AM42" s="14">
        <v>7</v>
      </c>
      <c r="AN42" s="14">
        <v>4</v>
      </c>
      <c r="AO42" s="14">
        <v>4</v>
      </c>
      <c r="AP42" s="14">
        <v>5</v>
      </c>
      <c r="AQ42" s="14">
        <v>1</v>
      </c>
      <c r="AR42" s="14">
        <v>13</v>
      </c>
      <c r="AS42" s="14">
        <v>0</v>
      </c>
      <c r="AT42" s="23">
        <f t="shared" si="16"/>
        <v>4.25</v>
      </c>
    </row>
    <row r="43" spans="1:46" ht="12" customHeight="1" x14ac:dyDescent="0.2">
      <c r="A43" s="14">
        <v>12</v>
      </c>
      <c r="B43" s="15" t="s">
        <v>175</v>
      </c>
      <c r="C43" s="16"/>
      <c r="D43" s="17"/>
      <c r="E43" s="18"/>
      <c r="F43" s="19"/>
      <c r="G43" s="15" t="s">
        <v>23</v>
      </c>
      <c r="H43" s="16">
        <v>1</v>
      </c>
      <c r="I43" s="17">
        <v>28.6</v>
      </c>
      <c r="J43" s="18">
        <v>970</v>
      </c>
      <c r="K43" s="19">
        <v>12</v>
      </c>
      <c r="L43" s="15" t="s">
        <v>82</v>
      </c>
      <c r="M43" s="16">
        <v>7</v>
      </c>
      <c r="N43" s="17">
        <v>27.2</v>
      </c>
      <c r="O43" s="18">
        <v>6250</v>
      </c>
      <c r="P43" s="19">
        <v>4</v>
      </c>
      <c r="Q43" s="15" t="s">
        <v>186</v>
      </c>
      <c r="R43" s="16">
        <v>1</v>
      </c>
      <c r="S43" s="17">
        <v>25.1</v>
      </c>
      <c r="T43" s="18">
        <v>880</v>
      </c>
      <c r="U43" s="19">
        <v>13</v>
      </c>
      <c r="V43" s="15" t="s">
        <v>79</v>
      </c>
      <c r="W43" s="16">
        <v>3</v>
      </c>
      <c r="X43" s="17">
        <v>29.2</v>
      </c>
      <c r="Y43" s="18">
        <v>2790</v>
      </c>
      <c r="Z43" s="19">
        <v>9</v>
      </c>
      <c r="AA43" s="20">
        <f t="shared" si="13"/>
        <v>12</v>
      </c>
      <c r="AB43" s="21">
        <f t="shared" si="12"/>
        <v>-13</v>
      </c>
      <c r="AC43" s="46" t="s">
        <v>139</v>
      </c>
      <c r="AE43" s="22">
        <v>3</v>
      </c>
      <c r="AF43" s="14">
        <v>6</v>
      </c>
      <c r="AG43" s="14">
        <v>5</v>
      </c>
      <c r="AH43" s="14">
        <v>5</v>
      </c>
      <c r="AI43" s="14">
        <v>5</v>
      </c>
      <c r="AJ43" s="14">
        <v>7</v>
      </c>
      <c r="AK43" s="14">
        <v>4</v>
      </c>
      <c r="AL43" s="14">
        <v>9</v>
      </c>
      <c r="AM43" s="14">
        <v>3</v>
      </c>
      <c r="AN43" s="14">
        <v>1</v>
      </c>
      <c r="AO43" s="14">
        <v>7</v>
      </c>
      <c r="AP43" s="14">
        <v>5</v>
      </c>
      <c r="AQ43" s="14">
        <v>5</v>
      </c>
      <c r="AR43" s="14">
        <v>1</v>
      </c>
      <c r="AS43" s="14">
        <v>1</v>
      </c>
      <c r="AT43" s="23">
        <f t="shared" si="16"/>
        <v>4</v>
      </c>
    </row>
    <row r="44" spans="1:46" ht="12" customHeight="1" x14ac:dyDescent="0.2">
      <c r="A44" s="14">
        <v>13</v>
      </c>
      <c r="B44" s="15" t="s">
        <v>29</v>
      </c>
      <c r="C44" s="16">
        <v>3</v>
      </c>
      <c r="D44" s="17">
        <v>32.299999999999997</v>
      </c>
      <c r="E44" s="18">
        <v>3000</v>
      </c>
      <c r="F44" s="19">
        <v>9</v>
      </c>
      <c r="G44" s="15" t="s">
        <v>56</v>
      </c>
      <c r="H44" s="16">
        <v>5</v>
      </c>
      <c r="I44" s="17">
        <v>36.299999999999997</v>
      </c>
      <c r="J44" s="18">
        <v>4880</v>
      </c>
      <c r="K44" s="19">
        <v>6</v>
      </c>
      <c r="L44" s="15" t="s">
        <v>53</v>
      </c>
      <c r="M44" s="16">
        <v>3</v>
      </c>
      <c r="N44" s="17">
        <v>34.5</v>
      </c>
      <c r="O44" s="18">
        <v>2970</v>
      </c>
      <c r="P44" s="19">
        <v>12</v>
      </c>
      <c r="Q44" s="15" t="s">
        <v>77</v>
      </c>
      <c r="R44" s="16">
        <v>2</v>
      </c>
      <c r="S44" s="17">
        <v>31.2</v>
      </c>
      <c r="T44" s="18">
        <v>1970</v>
      </c>
      <c r="U44" s="19">
        <v>9</v>
      </c>
      <c r="V44" s="15" t="s">
        <v>92</v>
      </c>
      <c r="W44" s="16">
        <v>2</v>
      </c>
      <c r="X44" s="17">
        <v>26.2</v>
      </c>
      <c r="Y44" s="18">
        <v>2300</v>
      </c>
      <c r="Z44" s="19">
        <v>10</v>
      </c>
      <c r="AA44" s="20">
        <f t="shared" si="13"/>
        <v>15</v>
      </c>
      <c r="AB44" s="21">
        <f t="shared" si="12"/>
        <v>-10</v>
      </c>
      <c r="AC44" s="46" t="s">
        <v>140</v>
      </c>
      <c r="AE44" s="22">
        <v>4</v>
      </c>
      <c r="AF44" s="14">
        <v>8</v>
      </c>
      <c r="AG44" s="14">
        <v>8</v>
      </c>
      <c r="AH44" s="14">
        <v>5</v>
      </c>
      <c r="AI44" s="14">
        <v>5</v>
      </c>
      <c r="AJ44" s="14">
        <v>0</v>
      </c>
      <c r="AK44" s="14">
        <v>4</v>
      </c>
      <c r="AL44" s="14">
        <v>5</v>
      </c>
      <c r="AM44" s="14">
        <v>4</v>
      </c>
      <c r="AN44" s="14">
        <v>2</v>
      </c>
      <c r="AO44" s="14">
        <v>2</v>
      </c>
      <c r="AP44" s="14">
        <v>0</v>
      </c>
      <c r="AQ44" s="14">
        <v>6</v>
      </c>
      <c r="AR44" s="14">
        <v>1</v>
      </c>
      <c r="AS44" s="14">
        <v>1</v>
      </c>
      <c r="AT44" s="23">
        <f t="shared" si="16"/>
        <v>3.1875</v>
      </c>
    </row>
    <row r="45" spans="1:46" ht="12" customHeight="1" x14ac:dyDescent="0.2">
      <c r="A45" s="14">
        <v>14</v>
      </c>
      <c r="B45" s="15" t="s">
        <v>69</v>
      </c>
      <c r="C45" s="16">
        <v>1</v>
      </c>
      <c r="D45" s="17">
        <v>25.8</v>
      </c>
      <c r="E45" s="18">
        <v>880</v>
      </c>
      <c r="F45" s="19">
        <v>13</v>
      </c>
      <c r="G45" s="15" t="s">
        <v>95</v>
      </c>
      <c r="H45" s="16">
        <v>1</v>
      </c>
      <c r="I45" s="17">
        <v>25.1</v>
      </c>
      <c r="J45" s="18">
        <v>880</v>
      </c>
      <c r="K45" s="19">
        <v>13</v>
      </c>
      <c r="L45" s="15" t="s">
        <v>38</v>
      </c>
      <c r="M45" s="16">
        <v>6</v>
      </c>
      <c r="N45" s="17">
        <v>35.5</v>
      </c>
      <c r="O45" s="18">
        <v>5610</v>
      </c>
      <c r="P45" s="19">
        <v>5</v>
      </c>
      <c r="Q45" s="15" t="s">
        <v>83</v>
      </c>
      <c r="R45" s="16">
        <v>2</v>
      </c>
      <c r="S45" s="17">
        <v>25.5</v>
      </c>
      <c r="T45" s="18">
        <v>1760</v>
      </c>
      <c r="U45" s="19">
        <v>10</v>
      </c>
      <c r="V45" s="15" t="s">
        <v>175</v>
      </c>
      <c r="W45" s="16"/>
      <c r="X45" s="17"/>
      <c r="Y45" s="18"/>
      <c r="Z45" s="19"/>
      <c r="AA45" s="20">
        <f t="shared" si="13"/>
        <v>10</v>
      </c>
      <c r="AB45" s="21">
        <f t="shared" si="12"/>
        <v>-15</v>
      </c>
      <c r="AC45" s="46" t="s">
        <v>141</v>
      </c>
      <c r="AE45" s="22">
        <v>5</v>
      </c>
      <c r="AF45" s="14">
        <v>7</v>
      </c>
      <c r="AG45" s="14">
        <v>8</v>
      </c>
      <c r="AH45" s="14">
        <v>5</v>
      </c>
      <c r="AI45" s="14">
        <v>5</v>
      </c>
      <c r="AJ45" s="14">
        <v>3</v>
      </c>
      <c r="AK45" s="14">
        <v>2</v>
      </c>
      <c r="AL45" s="14">
        <v>3</v>
      </c>
      <c r="AM45" s="14">
        <v>1</v>
      </c>
      <c r="AN45" s="14">
        <v>11</v>
      </c>
      <c r="AO45" s="14">
        <v>2</v>
      </c>
      <c r="AP45" s="14">
        <v>0</v>
      </c>
      <c r="AQ45" s="14">
        <v>11</v>
      </c>
      <c r="AR45" s="14">
        <v>13</v>
      </c>
      <c r="AS45" s="14">
        <v>0</v>
      </c>
      <c r="AT45" s="23">
        <f t="shared" si="16"/>
        <v>4.4375</v>
      </c>
    </row>
    <row r="46" spans="1:46" ht="12" customHeight="1" x14ac:dyDescent="0.2">
      <c r="A46" s="14">
        <v>15</v>
      </c>
      <c r="B46" s="15" t="s">
        <v>94</v>
      </c>
      <c r="C46" s="16">
        <v>0</v>
      </c>
      <c r="D46" s="17"/>
      <c r="E46" s="18">
        <v>0</v>
      </c>
      <c r="F46" s="19">
        <v>15</v>
      </c>
      <c r="G46" s="15" t="s">
        <v>86</v>
      </c>
      <c r="H46" s="16">
        <v>0</v>
      </c>
      <c r="I46" s="17"/>
      <c r="J46" s="18">
        <v>0</v>
      </c>
      <c r="K46" s="19">
        <v>15</v>
      </c>
      <c r="L46" s="15" t="s">
        <v>20</v>
      </c>
      <c r="M46" s="16">
        <v>5</v>
      </c>
      <c r="N46" s="17">
        <v>29.5</v>
      </c>
      <c r="O46" s="18">
        <v>4550</v>
      </c>
      <c r="P46" s="19">
        <v>10</v>
      </c>
      <c r="Q46" s="15" t="s">
        <v>22</v>
      </c>
      <c r="R46" s="16">
        <v>0</v>
      </c>
      <c r="S46" s="17"/>
      <c r="T46" s="18">
        <v>0</v>
      </c>
      <c r="U46" s="19">
        <v>15</v>
      </c>
      <c r="V46" s="15" t="s">
        <v>58</v>
      </c>
      <c r="W46" s="16">
        <v>0</v>
      </c>
      <c r="X46" s="17"/>
      <c r="Y46" s="18">
        <v>0</v>
      </c>
      <c r="Z46" s="19">
        <v>15</v>
      </c>
      <c r="AA46" s="20">
        <f t="shared" si="13"/>
        <v>5</v>
      </c>
      <c r="AB46" s="21">
        <f t="shared" si="12"/>
        <v>-20</v>
      </c>
      <c r="AC46" s="46" t="s">
        <v>142</v>
      </c>
      <c r="AE46" s="24" t="s">
        <v>35</v>
      </c>
      <c r="AF46" s="24">
        <f>SUM(AF41:AF45)</f>
        <v>45</v>
      </c>
      <c r="AG46" s="24">
        <f t="shared" ref="AG46:AL46" si="17">SUM(AG41:AG45)</f>
        <v>40</v>
      </c>
      <c r="AH46" s="24">
        <f t="shared" si="17"/>
        <v>45</v>
      </c>
      <c r="AI46" s="24">
        <f t="shared" si="17"/>
        <v>29</v>
      </c>
      <c r="AJ46" s="24">
        <f t="shared" si="17"/>
        <v>22</v>
      </c>
      <c r="AK46" s="24">
        <f t="shared" si="17"/>
        <v>15</v>
      </c>
      <c r="AL46" s="24">
        <f t="shared" si="17"/>
        <v>20</v>
      </c>
      <c r="AM46" s="24">
        <f>SUM(AM41:AM45)</f>
        <v>20</v>
      </c>
      <c r="AN46" s="24">
        <f t="shared" ref="AN46:AS46" si="18">SUM(AN41:AN45)</f>
        <v>21</v>
      </c>
      <c r="AO46" s="24">
        <f t="shared" si="18"/>
        <v>29</v>
      </c>
      <c r="AP46" s="24">
        <f t="shared" si="18"/>
        <v>11</v>
      </c>
      <c r="AQ46" s="24">
        <f t="shared" si="18"/>
        <v>30</v>
      </c>
      <c r="AR46" s="24">
        <f t="shared" si="18"/>
        <v>30</v>
      </c>
      <c r="AS46" s="24">
        <f t="shared" si="18"/>
        <v>5</v>
      </c>
      <c r="AT46" s="23">
        <f t="shared" si="16"/>
        <v>22.625</v>
      </c>
    </row>
    <row r="47" spans="1:46" ht="12" customHeight="1" x14ac:dyDescent="0.2">
      <c r="A47" s="12"/>
      <c r="B47" s="28"/>
      <c r="C47" s="29"/>
      <c r="D47" s="30"/>
      <c r="E47" s="31"/>
      <c r="F47" s="32"/>
      <c r="G47" s="28"/>
      <c r="H47" s="29"/>
      <c r="I47" s="30"/>
      <c r="J47" s="31"/>
      <c r="K47" s="32"/>
      <c r="L47" s="28"/>
      <c r="M47" s="29"/>
      <c r="N47" s="30"/>
      <c r="O47" s="31"/>
      <c r="P47" s="32"/>
      <c r="Q47" s="28"/>
      <c r="R47" s="29"/>
      <c r="S47" s="30"/>
      <c r="T47" s="31"/>
      <c r="U47" s="32"/>
      <c r="V47" s="28"/>
      <c r="W47" s="29"/>
      <c r="X47" s="30"/>
      <c r="Y47" s="31"/>
      <c r="Z47" s="32"/>
      <c r="AA47" s="33"/>
      <c r="AB47" s="34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7"/>
    </row>
    <row r="48" spans="1:46" ht="12" customHeight="1" x14ac:dyDescent="0.2">
      <c r="A48" s="12"/>
      <c r="B48" s="28"/>
      <c r="C48" s="29"/>
      <c r="D48" s="30"/>
      <c r="E48" s="31"/>
      <c r="F48" s="32"/>
      <c r="G48" s="28"/>
      <c r="H48" s="29"/>
      <c r="I48" s="30"/>
      <c r="J48" s="31"/>
      <c r="K48" s="32"/>
      <c r="L48" s="28"/>
      <c r="M48" s="29"/>
      <c r="N48" s="30"/>
      <c r="O48" s="31"/>
      <c r="P48" s="32"/>
      <c r="Q48" s="28"/>
      <c r="R48" s="29"/>
      <c r="S48" s="30"/>
      <c r="T48" s="31"/>
      <c r="U48" s="32"/>
      <c r="V48" s="28"/>
      <c r="W48" s="29"/>
      <c r="X48" s="30"/>
      <c r="Y48" s="31"/>
      <c r="Z48" s="32"/>
      <c r="AA48" s="33"/>
      <c r="AB48" s="34"/>
      <c r="AE48" s="67" t="s">
        <v>37</v>
      </c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</row>
    <row r="49" spans="1:46" ht="12" customHeight="1" x14ac:dyDescent="0.2">
      <c r="A49" s="12"/>
      <c r="B49" s="28"/>
      <c r="C49" s="29"/>
      <c r="D49" s="30"/>
      <c r="E49" s="31"/>
      <c r="F49" s="32"/>
      <c r="G49" s="28"/>
      <c r="H49" s="29"/>
      <c r="I49" s="30"/>
      <c r="J49" s="31"/>
      <c r="K49" s="32"/>
      <c r="L49" s="28"/>
      <c r="M49" s="29"/>
      <c r="N49" s="30"/>
      <c r="O49" s="31"/>
      <c r="P49" s="32"/>
      <c r="Q49" s="28"/>
      <c r="R49" s="29"/>
      <c r="S49" s="30"/>
      <c r="T49" s="31"/>
      <c r="U49" s="32"/>
      <c r="V49" s="28"/>
      <c r="W49" s="29"/>
      <c r="X49" s="30"/>
      <c r="Y49" s="31"/>
      <c r="Z49" s="32"/>
      <c r="AA49" s="33"/>
      <c r="AB49" s="34"/>
      <c r="AE49" s="12" t="s">
        <v>34</v>
      </c>
      <c r="AF49" s="65" t="s">
        <v>42</v>
      </c>
      <c r="AG49" s="65" t="s">
        <v>39</v>
      </c>
      <c r="AH49" s="65" t="s">
        <v>44</v>
      </c>
      <c r="AI49" s="65" t="s">
        <v>40</v>
      </c>
      <c r="AJ49" s="65" t="s">
        <v>45</v>
      </c>
      <c r="AK49" s="65" t="s">
        <v>43</v>
      </c>
      <c r="AL49" s="65" t="s">
        <v>41</v>
      </c>
      <c r="AM49" s="65" t="s">
        <v>47</v>
      </c>
      <c r="AN49" s="65" t="s">
        <v>49</v>
      </c>
      <c r="AO49" s="65" t="s">
        <v>113</v>
      </c>
      <c r="AP49" s="65" t="s">
        <v>100</v>
      </c>
      <c r="AQ49" s="65" t="s">
        <v>46</v>
      </c>
      <c r="AR49" s="65" t="s">
        <v>184</v>
      </c>
      <c r="AS49" s="65" t="s">
        <v>48</v>
      </c>
      <c r="AT49" s="23" t="s">
        <v>24</v>
      </c>
    </row>
    <row r="50" spans="1:46" ht="12" customHeight="1" x14ac:dyDescent="0.2">
      <c r="A50" s="12"/>
      <c r="B50" s="28"/>
      <c r="C50" s="29"/>
      <c r="D50" s="30"/>
      <c r="E50" s="31"/>
      <c r="F50" s="32"/>
      <c r="G50" s="28"/>
      <c r="H50" s="29"/>
      <c r="I50" s="30"/>
      <c r="J50" s="31"/>
      <c r="K50" s="32"/>
      <c r="L50" s="28"/>
      <c r="M50" s="29"/>
      <c r="N50" s="30"/>
      <c r="O50" s="31"/>
      <c r="P50" s="32"/>
      <c r="Q50" s="28"/>
      <c r="R50" s="29"/>
      <c r="S50" s="30"/>
      <c r="T50" s="31"/>
      <c r="U50" s="32"/>
      <c r="V50" s="28"/>
      <c r="W50" s="29"/>
      <c r="X50" s="30"/>
      <c r="Y50" s="31"/>
      <c r="Z50" s="32"/>
      <c r="AA50" s="33"/>
      <c r="AB50" s="34"/>
      <c r="AE50" s="22">
        <v>1</v>
      </c>
      <c r="AF50" s="14">
        <v>5</v>
      </c>
      <c r="AG50" s="14">
        <v>5</v>
      </c>
      <c r="AH50" s="14">
        <v>5</v>
      </c>
      <c r="AI50" s="14">
        <v>5</v>
      </c>
      <c r="AJ50" s="14">
        <v>3</v>
      </c>
      <c r="AK50" s="14">
        <v>1</v>
      </c>
      <c r="AL50" s="14">
        <v>3</v>
      </c>
      <c r="AM50" s="14">
        <v>5</v>
      </c>
      <c r="AN50" s="14">
        <v>2</v>
      </c>
      <c r="AO50" s="14">
        <v>5</v>
      </c>
      <c r="AP50" s="14">
        <v>1</v>
      </c>
      <c r="AQ50" s="14">
        <v>4</v>
      </c>
      <c r="AR50" s="14">
        <v>1</v>
      </c>
      <c r="AS50" s="14">
        <v>4</v>
      </c>
      <c r="AT50" s="23">
        <f t="shared" ref="AT50:AT55" si="19">SUM(AF50:AS50)/16</f>
        <v>3.0625</v>
      </c>
    </row>
    <row r="51" spans="1:46" ht="12" customHeight="1" x14ac:dyDescent="0.2">
      <c r="A51" s="12"/>
      <c r="B51" s="28"/>
      <c r="C51" s="29"/>
      <c r="D51" s="30"/>
      <c r="E51" s="31"/>
      <c r="F51" s="32"/>
      <c r="G51" s="28"/>
      <c r="H51" s="29"/>
      <c r="I51" s="30"/>
      <c r="J51" s="31"/>
      <c r="K51" s="32"/>
      <c r="L51" s="28"/>
      <c r="M51" s="29"/>
      <c r="N51" s="30"/>
      <c r="O51" s="31"/>
      <c r="P51" s="32"/>
      <c r="Q51" s="28"/>
      <c r="R51" s="29"/>
      <c r="S51" s="30"/>
      <c r="T51" s="31"/>
      <c r="U51" s="32"/>
      <c r="V51" s="28"/>
      <c r="W51" s="29"/>
      <c r="X51" s="30"/>
      <c r="Y51" s="31"/>
      <c r="Z51" s="32"/>
      <c r="AA51" s="33"/>
      <c r="AB51" s="34"/>
      <c r="AE51" s="22">
        <v>2</v>
      </c>
      <c r="AF51" s="14">
        <v>4</v>
      </c>
      <c r="AG51" s="14">
        <v>4</v>
      </c>
      <c r="AH51" s="14">
        <v>4</v>
      </c>
      <c r="AI51" s="14">
        <v>3</v>
      </c>
      <c r="AJ51" s="14">
        <v>4</v>
      </c>
      <c r="AK51" s="14">
        <v>5</v>
      </c>
      <c r="AL51" s="14">
        <v>2</v>
      </c>
      <c r="AM51" s="14">
        <v>4</v>
      </c>
      <c r="AN51" s="14">
        <v>3</v>
      </c>
      <c r="AO51" s="14">
        <v>2</v>
      </c>
      <c r="AP51" s="14">
        <v>5</v>
      </c>
      <c r="AQ51" s="14">
        <v>3</v>
      </c>
      <c r="AR51" s="14">
        <v>4</v>
      </c>
      <c r="AS51" s="14">
        <v>1</v>
      </c>
      <c r="AT51" s="23">
        <f t="shared" si="19"/>
        <v>3</v>
      </c>
    </row>
    <row r="52" spans="1:46" ht="12" customHeight="1" x14ac:dyDescent="0.2">
      <c r="A52" s="35" t="s">
        <v>51</v>
      </c>
      <c r="B52" s="68" t="s">
        <v>3</v>
      </c>
      <c r="C52" s="68"/>
      <c r="D52" s="68"/>
      <c r="E52" s="68"/>
      <c r="F52" s="68"/>
      <c r="G52" s="68" t="s">
        <v>6</v>
      </c>
      <c r="H52" s="68"/>
      <c r="I52" s="68"/>
      <c r="J52" s="68"/>
      <c r="K52" s="68"/>
      <c r="L52" s="68" t="s">
        <v>5</v>
      </c>
      <c r="M52" s="68"/>
      <c r="N52" s="68"/>
      <c r="O52" s="68"/>
      <c r="P52" s="68"/>
      <c r="Q52" s="68" t="s">
        <v>12</v>
      </c>
      <c r="R52" s="68"/>
      <c r="S52" s="68"/>
      <c r="T52" s="68"/>
      <c r="U52" s="68"/>
      <c r="V52" s="68" t="s">
        <v>11</v>
      </c>
      <c r="W52" s="68"/>
      <c r="X52" s="68"/>
      <c r="Y52" s="68"/>
      <c r="Z52" s="68"/>
      <c r="AA52" s="66">
        <f>SUM(AA32:AA46)</f>
        <v>371</v>
      </c>
      <c r="AB52" s="36" t="s">
        <v>16</v>
      </c>
      <c r="AC52" s="4"/>
      <c r="AD52" s="4"/>
      <c r="AE52" s="22">
        <v>3</v>
      </c>
      <c r="AF52" s="14">
        <v>5</v>
      </c>
      <c r="AG52" s="14">
        <v>5</v>
      </c>
      <c r="AH52" s="14">
        <v>5</v>
      </c>
      <c r="AI52" s="14">
        <v>4</v>
      </c>
      <c r="AJ52" s="14">
        <v>2</v>
      </c>
      <c r="AK52" s="14">
        <v>3</v>
      </c>
      <c r="AL52" s="14">
        <v>3</v>
      </c>
      <c r="AM52" s="14">
        <v>4</v>
      </c>
      <c r="AN52" s="14">
        <v>3</v>
      </c>
      <c r="AO52" s="14">
        <v>5</v>
      </c>
      <c r="AP52" s="14">
        <v>2</v>
      </c>
      <c r="AQ52" s="14">
        <v>3</v>
      </c>
      <c r="AR52" s="14">
        <v>1</v>
      </c>
      <c r="AS52" s="14">
        <v>2</v>
      </c>
      <c r="AT52" s="23">
        <f t="shared" si="19"/>
        <v>2.9375</v>
      </c>
    </row>
    <row r="53" spans="1:46" ht="12" customHeight="1" x14ac:dyDescent="0.2">
      <c r="A53" s="37">
        <v>2024</v>
      </c>
      <c r="B53" s="68" t="s">
        <v>4</v>
      </c>
      <c r="C53" s="68"/>
      <c r="D53" s="68"/>
      <c r="E53" s="68"/>
      <c r="F53" s="68"/>
      <c r="G53" s="68" t="s">
        <v>4</v>
      </c>
      <c r="H53" s="68"/>
      <c r="I53" s="68"/>
      <c r="J53" s="68"/>
      <c r="K53" s="68"/>
      <c r="L53" s="68" t="s">
        <v>4</v>
      </c>
      <c r="M53" s="68"/>
      <c r="N53" s="68"/>
      <c r="O53" s="68"/>
      <c r="P53" s="68"/>
      <c r="Q53" s="68" t="s">
        <v>4</v>
      </c>
      <c r="R53" s="68"/>
      <c r="S53" s="68"/>
      <c r="T53" s="68"/>
      <c r="U53" s="68"/>
      <c r="V53" s="68" t="s">
        <v>4</v>
      </c>
      <c r="W53" s="68"/>
      <c r="X53" s="68"/>
      <c r="Y53" s="68"/>
      <c r="Z53" s="68"/>
      <c r="AA53" s="66"/>
      <c r="AB53" s="38" t="s">
        <v>17</v>
      </c>
      <c r="AC53" s="4"/>
      <c r="AD53" s="4"/>
      <c r="AE53" s="22">
        <v>4</v>
      </c>
      <c r="AF53" s="14">
        <v>5</v>
      </c>
      <c r="AG53" s="14">
        <v>3</v>
      </c>
      <c r="AH53" s="14">
        <v>4</v>
      </c>
      <c r="AI53" s="14">
        <v>5</v>
      </c>
      <c r="AJ53" s="14">
        <v>1</v>
      </c>
      <c r="AK53" s="14">
        <v>1</v>
      </c>
      <c r="AL53" s="14">
        <v>1</v>
      </c>
      <c r="AM53" s="14">
        <v>4</v>
      </c>
      <c r="AN53" s="14">
        <v>2</v>
      </c>
      <c r="AO53" s="14">
        <v>4</v>
      </c>
      <c r="AP53" s="14">
        <v>1</v>
      </c>
      <c r="AQ53" s="14">
        <v>2</v>
      </c>
      <c r="AR53" s="14">
        <v>3</v>
      </c>
      <c r="AS53" s="14">
        <v>1</v>
      </c>
      <c r="AT53" s="23">
        <f t="shared" si="19"/>
        <v>2.3125</v>
      </c>
    </row>
    <row r="54" spans="1:46" ht="12" customHeight="1" x14ac:dyDescent="0.2">
      <c r="A54" s="39" t="s">
        <v>106</v>
      </c>
      <c r="B54" s="66">
        <f>SUM(C32:C46)</f>
        <v>108</v>
      </c>
      <c r="C54" s="66"/>
      <c r="D54" s="66"/>
      <c r="E54" s="66"/>
      <c r="F54" s="66"/>
      <c r="G54" s="66">
        <f>SUM(H32:H46)</f>
        <v>68</v>
      </c>
      <c r="H54" s="66"/>
      <c r="I54" s="66"/>
      <c r="J54" s="66"/>
      <c r="K54" s="66"/>
      <c r="L54" s="66">
        <f>SUM(M32:M46)</f>
        <v>72</v>
      </c>
      <c r="M54" s="66"/>
      <c r="N54" s="66"/>
      <c r="O54" s="66"/>
      <c r="P54" s="66"/>
      <c r="Q54" s="66">
        <f>SUM(R32:R46)</f>
        <v>52</v>
      </c>
      <c r="R54" s="66"/>
      <c r="S54" s="66"/>
      <c r="T54" s="66"/>
      <c r="U54" s="66"/>
      <c r="V54" s="66">
        <f>SUM(W32:W46)</f>
        <v>71</v>
      </c>
      <c r="W54" s="66"/>
      <c r="X54" s="66"/>
      <c r="Y54" s="66"/>
      <c r="Z54" s="66"/>
      <c r="AA54" s="66"/>
      <c r="AB54" s="40">
        <f>SUM(AA32:AA46)/15</f>
        <v>24.733333333333334</v>
      </c>
      <c r="AC54" s="4"/>
      <c r="AD54" s="4"/>
      <c r="AE54" s="22">
        <v>5</v>
      </c>
      <c r="AF54" s="14">
        <v>5</v>
      </c>
      <c r="AG54" s="14">
        <v>5</v>
      </c>
      <c r="AH54" s="14">
        <v>4</v>
      </c>
      <c r="AI54" s="14">
        <v>3</v>
      </c>
      <c r="AJ54" s="14">
        <v>4</v>
      </c>
      <c r="AK54" s="14">
        <v>2</v>
      </c>
      <c r="AL54" s="14">
        <v>2</v>
      </c>
      <c r="AM54" s="14">
        <v>2</v>
      </c>
      <c r="AN54" s="14">
        <v>4</v>
      </c>
      <c r="AO54" s="14">
        <v>1</v>
      </c>
      <c r="AP54" s="14">
        <v>1</v>
      </c>
      <c r="AQ54" s="14">
        <v>3</v>
      </c>
      <c r="AR54" s="14">
        <v>5</v>
      </c>
      <c r="AS54" s="14">
        <v>1</v>
      </c>
      <c r="AT54" s="23">
        <f t="shared" si="19"/>
        <v>2.625</v>
      </c>
    </row>
    <row r="55" spans="1:46" ht="12" customHeight="1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7"/>
      <c r="AC55" s="4"/>
      <c r="AD55" s="4"/>
      <c r="AE55" s="24" t="s">
        <v>35</v>
      </c>
      <c r="AF55" s="24">
        <f>SUM(AF50:AF54)</f>
        <v>24</v>
      </c>
      <c r="AG55" s="24">
        <f t="shared" ref="AG55:AL55" si="20">SUM(AG50:AG54)</f>
        <v>22</v>
      </c>
      <c r="AH55" s="24">
        <f t="shared" si="20"/>
        <v>22</v>
      </c>
      <c r="AI55" s="24">
        <f t="shared" si="20"/>
        <v>20</v>
      </c>
      <c r="AJ55" s="24">
        <f t="shared" si="20"/>
        <v>14</v>
      </c>
      <c r="AK55" s="24">
        <f t="shared" si="20"/>
        <v>12</v>
      </c>
      <c r="AL55" s="24">
        <f t="shared" si="20"/>
        <v>11</v>
      </c>
      <c r="AM55" s="24">
        <f>SUM(AM50:AM54)</f>
        <v>19</v>
      </c>
      <c r="AN55" s="24">
        <f t="shared" ref="AN55:AS55" si="21">SUM(AN50:AN54)</f>
        <v>14</v>
      </c>
      <c r="AO55" s="24">
        <f t="shared" si="21"/>
        <v>17</v>
      </c>
      <c r="AP55" s="24">
        <f t="shared" si="21"/>
        <v>10</v>
      </c>
      <c r="AQ55" s="24">
        <f t="shared" si="21"/>
        <v>15</v>
      </c>
      <c r="AR55" s="24">
        <f t="shared" si="21"/>
        <v>14</v>
      </c>
      <c r="AS55" s="24">
        <f t="shared" si="21"/>
        <v>9</v>
      </c>
      <c r="AT55" s="23">
        <f t="shared" si="19"/>
        <v>13.9375</v>
      </c>
    </row>
    <row r="56" spans="1:46" ht="12" customHeight="1" x14ac:dyDescent="0.2">
      <c r="A56" s="59"/>
      <c r="B56" s="52"/>
      <c r="C56" s="59"/>
      <c r="D56" s="60"/>
      <c r="E56" s="59"/>
      <c r="F56" s="59"/>
      <c r="G56" s="52"/>
      <c r="H56" s="59"/>
      <c r="I56" s="60"/>
      <c r="J56" s="59"/>
      <c r="K56" s="59"/>
      <c r="L56" s="52"/>
      <c r="M56" s="59"/>
      <c r="N56" s="60"/>
      <c r="O56" s="59"/>
      <c r="P56" s="59"/>
      <c r="Q56" s="52"/>
      <c r="R56" s="59"/>
      <c r="S56" s="60"/>
      <c r="T56" s="59"/>
      <c r="U56" s="59"/>
      <c r="V56" s="52"/>
      <c r="W56" s="59"/>
      <c r="X56" s="59"/>
      <c r="Y56" s="59"/>
      <c r="Z56" s="59"/>
      <c r="AA56" s="59"/>
      <c r="AB56" s="61"/>
    </row>
    <row r="57" spans="1:46" ht="15.75" x14ac:dyDescent="0.2">
      <c r="A57" s="71" t="s">
        <v>112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3"/>
      <c r="AE57" s="69" t="s">
        <v>50</v>
      </c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</row>
    <row r="58" spans="1:46" ht="12" customHeight="1" x14ac:dyDescent="0.2">
      <c r="A58" s="9" t="s">
        <v>8</v>
      </c>
      <c r="B58" s="70" t="s">
        <v>101</v>
      </c>
      <c r="C58" s="70"/>
      <c r="D58" s="70"/>
      <c r="E58" s="70"/>
      <c r="F58" s="70"/>
      <c r="G58" s="70" t="s">
        <v>102</v>
      </c>
      <c r="H58" s="70"/>
      <c r="I58" s="70"/>
      <c r="J58" s="70"/>
      <c r="K58" s="70"/>
      <c r="L58" s="70" t="s">
        <v>103</v>
      </c>
      <c r="M58" s="70"/>
      <c r="N58" s="70"/>
      <c r="O58" s="70"/>
      <c r="P58" s="70"/>
      <c r="Q58" s="70" t="s">
        <v>104</v>
      </c>
      <c r="R58" s="70"/>
      <c r="S58" s="70"/>
      <c r="T58" s="70"/>
      <c r="U58" s="70"/>
      <c r="V58" s="70" t="s">
        <v>105</v>
      </c>
      <c r="W58" s="70"/>
      <c r="X58" s="70"/>
      <c r="Y58" s="70"/>
      <c r="Z58" s="70"/>
      <c r="AA58" s="9" t="s">
        <v>9</v>
      </c>
      <c r="AB58" s="9" t="s">
        <v>18</v>
      </c>
      <c r="AC58" s="70" t="s">
        <v>114</v>
      </c>
      <c r="AE58" s="67" t="s">
        <v>99</v>
      </c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8"/>
    </row>
    <row r="59" spans="1:46" ht="12" customHeight="1" x14ac:dyDescent="0.2">
      <c r="A59" s="9" t="s">
        <v>14</v>
      </c>
      <c r="B59" s="11" t="s">
        <v>7</v>
      </c>
      <c r="C59" s="9" t="s">
        <v>0</v>
      </c>
      <c r="D59" s="10" t="s">
        <v>1</v>
      </c>
      <c r="E59" s="9" t="s">
        <v>2</v>
      </c>
      <c r="F59" s="9" t="s">
        <v>13</v>
      </c>
      <c r="G59" s="11" t="s">
        <v>7</v>
      </c>
      <c r="H59" s="9" t="s">
        <v>0</v>
      </c>
      <c r="I59" s="10" t="s">
        <v>1</v>
      </c>
      <c r="J59" s="9" t="s">
        <v>2</v>
      </c>
      <c r="K59" s="9" t="s">
        <v>13</v>
      </c>
      <c r="L59" s="11" t="s">
        <v>7</v>
      </c>
      <c r="M59" s="9" t="s">
        <v>0</v>
      </c>
      <c r="N59" s="10" t="s">
        <v>1</v>
      </c>
      <c r="O59" s="9" t="s">
        <v>2</v>
      </c>
      <c r="P59" s="9" t="s">
        <v>13</v>
      </c>
      <c r="Q59" s="11" t="s">
        <v>7</v>
      </c>
      <c r="R59" s="9" t="s">
        <v>0</v>
      </c>
      <c r="S59" s="10" t="s">
        <v>1</v>
      </c>
      <c r="T59" s="9" t="s">
        <v>2</v>
      </c>
      <c r="U59" s="9" t="s">
        <v>13</v>
      </c>
      <c r="V59" s="11" t="s">
        <v>7</v>
      </c>
      <c r="W59" s="9" t="s">
        <v>0</v>
      </c>
      <c r="X59" s="9" t="s">
        <v>1</v>
      </c>
      <c r="Y59" s="9" t="s">
        <v>2</v>
      </c>
      <c r="Z59" s="9" t="s">
        <v>13</v>
      </c>
      <c r="AA59" s="9" t="s">
        <v>10</v>
      </c>
      <c r="AB59" s="9" t="s">
        <v>15</v>
      </c>
      <c r="AC59" s="70"/>
      <c r="AE59" s="12" t="s">
        <v>34</v>
      </c>
      <c r="AF59" s="54" t="s">
        <v>42</v>
      </c>
      <c r="AG59" s="54" t="s">
        <v>39</v>
      </c>
      <c r="AH59" s="54" t="s">
        <v>44</v>
      </c>
      <c r="AI59" s="54" t="s">
        <v>40</v>
      </c>
      <c r="AJ59" s="54" t="s">
        <v>45</v>
      </c>
      <c r="AK59" s="54" t="s">
        <v>43</v>
      </c>
      <c r="AL59" s="54" t="s">
        <v>41</v>
      </c>
      <c r="AM59" s="54" t="s">
        <v>47</v>
      </c>
      <c r="AN59" s="54" t="s">
        <v>49</v>
      </c>
      <c r="AO59" s="54" t="s">
        <v>113</v>
      </c>
      <c r="AP59" s="54" t="s">
        <v>100</v>
      </c>
      <c r="AQ59" s="54" t="s">
        <v>46</v>
      </c>
      <c r="AR59" s="54" t="s">
        <v>184</v>
      </c>
      <c r="AS59" s="54" t="s">
        <v>48</v>
      </c>
      <c r="AT59" s="13" t="s">
        <v>24</v>
      </c>
    </row>
    <row r="60" spans="1:46" ht="12" customHeight="1" x14ac:dyDescent="0.2">
      <c r="A60" s="14">
        <v>1</v>
      </c>
      <c r="B60" s="15" t="s">
        <v>58</v>
      </c>
      <c r="C60" s="16">
        <v>2</v>
      </c>
      <c r="D60" s="17">
        <v>25.3</v>
      </c>
      <c r="E60" s="18">
        <v>1760</v>
      </c>
      <c r="F60" s="19">
        <v>8</v>
      </c>
      <c r="G60" s="15" t="s">
        <v>32</v>
      </c>
      <c r="H60" s="16">
        <v>4</v>
      </c>
      <c r="I60" s="17">
        <v>29.8</v>
      </c>
      <c r="J60" s="18">
        <v>3730</v>
      </c>
      <c r="K60" s="19">
        <v>6</v>
      </c>
      <c r="L60" s="15" t="s">
        <v>183</v>
      </c>
      <c r="M60" s="16">
        <v>1</v>
      </c>
      <c r="N60" s="17">
        <v>32.799999999999997</v>
      </c>
      <c r="O60" s="18">
        <v>1090</v>
      </c>
      <c r="P60" s="19">
        <v>8</v>
      </c>
      <c r="Q60" s="15" t="s">
        <v>177</v>
      </c>
      <c r="R60" s="16">
        <v>3</v>
      </c>
      <c r="S60" s="17">
        <v>30.5</v>
      </c>
      <c r="T60" s="18">
        <v>2850</v>
      </c>
      <c r="U60" s="19">
        <v>7</v>
      </c>
      <c r="V60" s="15" t="s">
        <v>28</v>
      </c>
      <c r="W60" s="16">
        <v>4</v>
      </c>
      <c r="X60" s="17">
        <v>41.2</v>
      </c>
      <c r="Y60" s="18">
        <v>4360</v>
      </c>
      <c r="Z60" s="19">
        <v>4</v>
      </c>
      <c r="AA60" s="20">
        <f>SUM(C60,H60,M60,R60,W60)</f>
        <v>14</v>
      </c>
      <c r="AB60" s="21">
        <f>SUM(AA60)-16</f>
        <v>-2</v>
      </c>
      <c r="AC60" s="46" t="s">
        <v>144</v>
      </c>
      <c r="AE60" s="22">
        <v>1</v>
      </c>
      <c r="AF60" s="14">
        <v>10</v>
      </c>
      <c r="AG60" s="14">
        <v>21</v>
      </c>
      <c r="AH60" s="14">
        <v>9</v>
      </c>
      <c r="AI60" s="14">
        <v>-11</v>
      </c>
      <c r="AJ60" s="14">
        <v>-3</v>
      </c>
      <c r="AK60" s="14">
        <v>3</v>
      </c>
      <c r="AL60" s="14">
        <v>-10</v>
      </c>
      <c r="AM60" s="14">
        <v>-2</v>
      </c>
      <c r="AN60" s="14">
        <v>6</v>
      </c>
      <c r="AO60" s="14">
        <v>8</v>
      </c>
      <c r="AP60" s="14">
        <v>-2</v>
      </c>
      <c r="AQ60" s="14">
        <v>-9</v>
      </c>
      <c r="AR60" s="14">
        <v>-11</v>
      </c>
      <c r="AS60" s="14">
        <v>-3</v>
      </c>
      <c r="AT60" s="23">
        <f t="shared" ref="AT60:AT65" si="22">SUM(AF60:AS60)/16</f>
        <v>0.375</v>
      </c>
    </row>
    <row r="61" spans="1:46" ht="12" customHeight="1" x14ac:dyDescent="0.2">
      <c r="A61" s="14">
        <v>2</v>
      </c>
      <c r="B61" s="15" t="s">
        <v>89</v>
      </c>
      <c r="C61" s="16">
        <v>8</v>
      </c>
      <c r="D61" s="17">
        <v>42.1</v>
      </c>
      <c r="E61" s="18">
        <v>8660</v>
      </c>
      <c r="F61" s="19">
        <v>2</v>
      </c>
      <c r="G61" s="15" t="s">
        <v>62</v>
      </c>
      <c r="H61" s="16">
        <v>4</v>
      </c>
      <c r="I61" s="17">
        <v>33.299999999999997</v>
      </c>
      <c r="J61" s="18">
        <v>4120</v>
      </c>
      <c r="K61" s="19">
        <v>4</v>
      </c>
      <c r="L61" s="15" t="s">
        <v>84</v>
      </c>
      <c r="M61" s="16">
        <v>1</v>
      </c>
      <c r="N61" s="17">
        <v>26.5</v>
      </c>
      <c r="O61" s="18">
        <v>910</v>
      </c>
      <c r="P61" s="19">
        <v>10</v>
      </c>
      <c r="Q61" s="15" t="s">
        <v>53</v>
      </c>
      <c r="R61" s="16">
        <v>3</v>
      </c>
      <c r="S61" s="17">
        <v>27</v>
      </c>
      <c r="T61" s="18">
        <v>2700</v>
      </c>
      <c r="U61" s="19">
        <v>10</v>
      </c>
      <c r="V61" s="15" t="s">
        <v>26</v>
      </c>
      <c r="W61" s="16">
        <v>10</v>
      </c>
      <c r="X61" s="17">
        <v>38.5</v>
      </c>
      <c r="Y61" s="18">
        <v>10810</v>
      </c>
      <c r="Z61" s="19">
        <v>2</v>
      </c>
      <c r="AA61" s="20">
        <f>SUM(C61,H61,M61,R61,W61)</f>
        <v>26</v>
      </c>
      <c r="AB61" s="21">
        <f t="shared" ref="AB61:AB73" si="23">SUM(AA61)-16</f>
        <v>10</v>
      </c>
      <c r="AC61" s="46" t="s">
        <v>145</v>
      </c>
      <c r="AE61" s="22">
        <v>2</v>
      </c>
      <c r="AF61" s="14">
        <v>-10</v>
      </c>
      <c r="AG61" s="14">
        <v>-3</v>
      </c>
      <c r="AH61" s="14">
        <v>10</v>
      </c>
      <c r="AI61" s="14">
        <v>-9</v>
      </c>
      <c r="AJ61" s="14">
        <v>-2</v>
      </c>
      <c r="AK61" s="14">
        <v>-3</v>
      </c>
      <c r="AL61" s="14">
        <v>21</v>
      </c>
      <c r="AM61" s="14">
        <v>6</v>
      </c>
      <c r="AN61" s="14">
        <v>-2</v>
      </c>
      <c r="AO61" s="14">
        <v>9</v>
      </c>
      <c r="AP61" s="14">
        <v>-8</v>
      </c>
      <c r="AQ61" s="14">
        <v>8</v>
      </c>
      <c r="AR61" s="14">
        <v>3</v>
      </c>
      <c r="AS61" s="14">
        <v>-11</v>
      </c>
      <c r="AT61" s="23">
        <f t="shared" si="22"/>
        <v>0.5625</v>
      </c>
    </row>
    <row r="62" spans="1:46" ht="12" customHeight="1" x14ac:dyDescent="0.2">
      <c r="A62" s="14">
        <v>3</v>
      </c>
      <c r="B62" s="15" t="s">
        <v>71</v>
      </c>
      <c r="C62" s="16">
        <v>15</v>
      </c>
      <c r="D62" s="17">
        <v>39.299999999999997</v>
      </c>
      <c r="E62" s="18">
        <v>14970</v>
      </c>
      <c r="F62" s="19">
        <v>1</v>
      </c>
      <c r="G62" s="15" t="s">
        <v>69</v>
      </c>
      <c r="H62" s="16">
        <v>7</v>
      </c>
      <c r="I62" s="17">
        <v>30</v>
      </c>
      <c r="J62" s="18">
        <v>6550</v>
      </c>
      <c r="K62" s="19">
        <v>1</v>
      </c>
      <c r="L62" s="15" t="s">
        <v>86</v>
      </c>
      <c r="M62" s="16">
        <v>6</v>
      </c>
      <c r="N62" s="17">
        <v>39</v>
      </c>
      <c r="O62" s="18">
        <v>6000</v>
      </c>
      <c r="P62" s="19">
        <v>1</v>
      </c>
      <c r="Q62" s="15" t="s">
        <v>74</v>
      </c>
      <c r="R62" s="16">
        <v>4</v>
      </c>
      <c r="S62" s="17">
        <v>36.4</v>
      </c>
      <c r="T62" s="18">
        <v>3970</v>
      </c>
      <c r="U62" s="19">
        <v>4</v>
      </c>
      <c r="V62" s="15" t="s">
        <v>179</v>
      </c>
      <c r="W62" s="16">
        <v>5</v>
      </c>
      <c r="X62" s="17">
        <v>30.5</v>
      </c>
      <c r="Y62" s="18">
        <v>4730</v>
      </c>
      <c r="Z62" s="19">
        <v>3</v>
      </c>
      <c r="AA62" s="20">
        <f t="shared" ref="AA62:AA74" si="24">SUM(C62,H62,M62,R62,W62)</f>
        <v>37</v>
      </c>
      <c r="AB62" s="21">
        <f t="shared" si="23"/>
        <v>21</v>
      </c>
      <c r="AC62" s="46" t="s">
        <v>146</v>
      </c>
      <c r="AE62" s="22">
        <v>3</v>
      </c>
      <c r="AF62" s="14">
        <v>-3</v>
      </c>
      <c r="AG62" s="14">
        <v>-11</v>
      </c>
      <c r="AH62" s="14">
        <v>6</v>
      </c>
      <c r="AI62" s="14">
        <v>-3</v>
      </c>
      <c r="AJ62" s="14">
        <v>-8</v>
      </c>
      <c r="AK62" s="14">
        <v>-9</v>
      </c>
      <c r="AL62" s="14">
        <v>8</v>
      </c>
      <c r="AM62" s="14">
        <v>9</v>
      </c>
      <c r="AN62" s="14">
        <v>-10</v>
      </c>
      <c r="AO62" s="14">
        <v>10</v>
      </c>
      <c r="AP62" s="14">
        <v>-2</v>
      </c>
      <c r="AQ62" s="14">
        <v>-11</v>
      </c>
      <c r="AR62" s="14">
        <v>-2</v>
      </c>
      <c r="AS62" s="14">
        <v>21</v>
      </c>
      <c r="AT62" s="23">
        <f t="shared" si="22"/>
        <v>-0.3125</v>
      </c>
    </row>
    <row r="63" spans="1:46" ht="12" customHeight="1" x14ac:dyDescent="0.2">
      <c r="A63" s="14">
        <v>4</v>
      </c>
      <c r="B63" s="15" t="s">
        <v>61</v>
      </c>
      <c r="C63" s="16">
        <v>4</v>
      </c>
      <c r="D63" s="17">
        <v>37.4</v>
      </c>
      <c r="E63" s="18">
        <v>4210</v>
      </c>
      <c r="F63" s="19">
        <v>6</v>
      </c>
      <c r="G63" s="15" t="s">
        <v>81</v>
      </c>
      <c r="H63" s="16">
        <v>2</v>
      </c>
      <c r="I63" s="17">
        <v>38.9</v>
      </c>
      <c r="J63" s="18">
        <v>2150</v>
      </c>
      <c r="K63" s="19">
        <v>9</v>
      </c>
      <c r="L63" s="15" t="s">
        <v>174</v>
      </c>
      <c r="M63" s="16">
        <v>1</v>
      </c>
      <c r="N63" s="17">
        <v>25.4</v>
      </c>
      <c r="O63" s="18">
        <v>880</v>
      </c>
      <c r="P63" s="19">
        <v>11</v>
      </c>
      <c r="Q63" s="15" t="s">
        <v>57</v>
      </c>
      <c r="R63" s="16">
        <v>3</v>
      </c>
      <c r="S63" s="17">
        <v>37.5</v>
      </c>
      <c r="T63" s="18">
        <v>3210</v>
      </c>
      <c r="U63" s="19">
        <v>6</v>
      </c>
      <c r="V63" s="15" t="s">
        <v>91</v>
      </c>
      <c r="W63" s="16">
        <v>15</v>
      </c>
      <c r="X63" s="17">
        <v>41.7</v>
      </c>
      <c r="Y63" s="18">
        <v>16170</v>
      </c>
      <c r="Z63" s="19">
        <v>1</v>
      </c>
      <c r="AA63" s="20">
        <f t="shared" si="24"/>
        <v>25</v>
      </c>
      <c r="AB63" s="21">
        <f t="shared" si="23"/>
        <v>9</v>
      </c>
      <c r="AC63" s="46" t="s">
        <v>147</v>
      </c>
      <c r="AE63" s="22">
        <v>4</v>
      </c>
      <c r="AF63" s="14">
        <v>-11</v>
      </c>
      <c r="AG63" s="14">
        <v>3</v>
      </c>
      <c r="AH63" s="14">
        <v>-11</v>
      </c>
      <c r="AI63" s="14">
        <v>-2</v>
      </c>
      <c r="AJ63" s="14">
        <v>6</v>
      </c>
      <c r="AK63" s="14">
        <v>8</v>
      </c>
      <c r="AL63" s="14">
        <v>-3</v>
      </c>
      <c r="AM63" s="14">
        <v>10</v>
      </c>
      <c r="AN63" s="14">
        <v>21</v>
      </c>
      <c r="AO63" s="14">
        <v>-3</v>
      </c>
      <c r="AP63" s="14">
        <v>9</v>
      </c>
      <c r="AQ63" s="14">
        <v>-10</v>
      </c>
      <c r="AR63" s="14">
        <v>-8</v>
      </c>
      <c r="AS63" s="14">
        <v>-9</v>
      </c>
      <c r="AT63" s="23">
        <f t="shared" si="22"/>
        <v>0</v>
      </c>
    </row>
    <row r="64" spans="1:46" ht="12" customHeight="1" x14ac:dyDescent="0.2">
      <c r="A64" s="14">
        <v>5</v>
      </c>
      <c r="B64" s="15" t="s">
        <v>79</v>
      </c>
      <c r="C64" s="16">
        <v>1</v>
      </c>
      <c r="D64" s="17">
        <v>25.3</v>
      </c>
      <c r="E64" s="18">
        <v>880</v>
      </c>
      <c r="F64" s="19">
        <v>11</v>
      </c>
      <c r="G64" s="15" t="s">
        <v>94</v>
      </c>
      <c r="H64" s="16">
        <v>2</v>
      </c>
      <c r="I64" s="17">
        <v>27.6</v>
      </c>
      <c r="J64" s="18">
        <v>1820</v>
      </c>
      <c r="K64" s="19">
        <v>11</v>
      </c>
      <c r="L64" s="15" t="s">
        <v>95</v>
      </c>
      <c r="M64" s="16">
        <v>6</v>
      </c>
      <c r="N64" s="17">
        <v>30.6</v>
      </c>
      <c r="O64" s="18">
        <v>5400</v>
      </c>
      <c r="P64" s="19">
        <v>2</v>
      </c>
      <c r="Q64" s="15" t="s">
        <v>68</v>
      </c>
      <c r="R64" s="16">
        <v>3</v>
      </c>
      <c r="S64" s="17">
        <v>30.3</v>
      </c>
      <c r="T64" s="18">
        <v>2760</v>
      </c>
      <c r="U64" s="19">
        <v>8</v>
      </c>
      <c r="V64" s="15" t="s">
        <v>186</v>
      </c>
      <c r="W64" s="16">
        <v>1</v>
      </c>
      <c r="X64" s="17">
        <v>25.1</v>
      </c>
      <c r="Y64" s="18">
        <v>880</v>
      </c>
      <c r="Z64" s="19">
        <v>12</v>
      </c>
      <c r="AA64" s="20">
        <f t="shared" si="24"/>
        <v>13</v>
      </c>
      <c r="AB64" s="21">
        <f t="shared" si="23"/>
        <v>-3</v>
      </c>
      <c r="AC64" s="46" t="s">
        <v>148</v>
      </c>
      <c r="AE64" s="22">
        <v>5</v>
      </c>
      <c r="AF64" s="14">
        <v>9</v>
      </c>
      <c r="AG64" s="14">
        <v>6</v>
      </c>
      <c r="AH64" s="14">
        <v>-2</v>
      </c>
      <c r="AI64" s="14">
        <v>-10</v>
      </c>
      <c r="AJ64" s="14">
        <v>3</v>
      </c>
      <c r="AK64" s="14">
        <v>10</v>
      </c>
      <c r="AL64" s="14">
        <v>8</v>
      </c>
      <c r="AM64" s="14">
        <v>-3</v>
      </c>
      <c r="AN64" s="14">
        <v>-11</v>
      </c>
      <c r="AO64" s="14">
        <v>-9</v>
      </c>
      <c r="AP64" s="14">
        <v>-11</v>
      </c>
      <c r="AQ64" s="14">
        <v>-2</v>
      </c>
      <c r="AR64" s="14">
        <v>-3</v>
      </c>
      <c r="AS64" s="14">
        <v>8</v>
      </c>
      <c r="AT64" s="23">
        <f t="shared" si="22"/>
        <v>-0.4375</v>
      </c>
    </row>
    <row r="65" spans="1:46" ht="12" customHeight="1" x14ac:dyDescent="0.2">
      <c r="A65" s="14">
        <v>6</v>
      </c>
      <c r="B65" s="15" t="s">
        <v>88</v>
      </c>
      <c r="C65" s="16">
        <v>2</v>
      </c>
      <c r="D65" s="17">
        <v>25.3</v>
      </c>
      <c r="E65" s="18">
        <v>1760</v>
      </c>
      <c r="F65" s="19">
        <v>8</v>
      </c>
      <c r="G65" s="15" t="s">
        <v>21</v>
      </c>
      <c r="H65" s="16">
        <v>3</v>
      </c>
      <c r="I65" s="17">
        <v>34.1</v>
      </c>
      <c r="J65" s="18">
        <v>2910</v>
      </c>
      <c r="K65" s="19">
        <v>7</v>
      </c>
      <c r="L65" s="15" t="s">
        <v>33</v>
      </c>
      <c r="M65" s="16">
        <v>4</v>
      </c>
      <c r="N65" s="17">
        <v>27.1</v>
      </c>
      <c r="O65" s="18">
        <v>3580</v>
      </c>
      <c r="P65" s="19">
        <v>5</v>
      </c>
      <c r="Q65" s="15" t="s">
        <v>82</v>
      </c>
      <c r="R65" s="16">
        <v>1</v>
      </c>
      <c r="S65" s="17">
        <v>25.3</v>
      </c>
      <c r="T65" s="18">
        <v>880</v>
      </c>
      <c r="U65" s="19">
        <v>12</v>
      </c>
      <c r="V65" s="15" t="s">
        <v>54</v>
      </c>
      <c r="W65" s="16">
        <v>3</v>
      </c>
      <c r="X65" s="17">
        <v>30</v>
      </c>
      <c r="Y65" s="18">
        <v>2820</v>
      </c>
      <c r="Z65" s="19">
        <v>6</v>
      </c>
      <c r="AA65" s="20">
        <f t="shared" si="24"/>
        <v>13</v>
      </c>
      <c r="AB65" s="21">
        <f t="shared" si="23"/>
        <v>-3</v>
      </c>
      <c r="AC65" s="46" t="s">
        <v>149</v>
      </c>
      <c r="AE65" s="24" t="s">
        <v>35</v>
      </c>
      <c r="AF65" s="24">
        <f>SUM(AF60:AF64)</f>
        <v>-5</v>
      </c>
      <c r="AG65" s="24">
        <f t="shared" ref="AG65:AL65" si="25">SUM(AG60:AG64)</f>
        <v>16</v>
      </c>
      <c r="AH65" s="24">
        <f t="shared" si="25"/>
        <v>12</v>
      </c>
      <c r="AI65" s="24">
        <f t="shared" si="25"/>
        <v>-35</v>
      </c>
      <c r="AJ65" s="24">
        <f t="shared" si="25"/>
        <v>-4</v>
      </c>
      <c r="AK65" s="24">
        <f t="shared" si="25"/>
        <v>9</v>
      </c>
      <c r="AL65" s="24">
        <f t="shared" si="25"/>
        <v>24</v>
      </c>
      <c r="AM65" s="24">
        <f>SUM(AM60:AM64)</f>
        <v>20</v>
      </c>
      <c r="AN65" s="24">
        <f t="shared" ref="AN65:AS65" si="26">SUM(AN60:AN64)</f>
        <v>4</v>
      </c>
      <c r="AO65" s="24">
        <f t="shared" si="26"/>
        <v>15</v>
      </c>
      <c r="AP65" s="24">
        <f t="shared" si="26"/>
        <v>-14</v>
      </c>
      <c r="AQ65" s="24">
        <f t="shared" si="26"/>
        <v>-24</v>
      </c>
      <c r="AR65" s="24">
        <f t="shared" si="26"/>
        <v>-21</v>
      </c>
      <c r="AS65" s="24">
        <f t="shared" si="26"/>
        <v>6</v>
      </c>
      <c r="AT65" s="23">
        <f t="shared" si="22"/>
        <v>0.1875</v>
      </c>
    </row>
    <row r="66" spans="1:46" ht="12" customHeight="1" x14ac:dyDescent="0.2">
      <c r="A66" s="14">
        <v>7</v>
      </c>
      <c r="B66" s="15" t="s">
        <v>175</v>
      </c>
      <c r="C66" s="16"/>
      <c r="D66" s="17"/>
      <c r="E66" s="18"/>
      <c r="F66" s="19"/>
      <c r="G66" s="15" t="s">
        <v>59</v>
      </c>
      <c r="H66" s="16">
        <v>2</v>
      </c>
      <c r="I66" s="17">
        <v>27</v>
      </c>
      <c r="J66" s="18">
        <v>1790</v>
      </c>
      <c r="K66" s="19">
        <v>12</v>
      </c>
      <c r="L66" s="15" t="s">
        <v>78</v>
      </c>
      <c r="M66" s="16">
        <v>5</v>
      </c>
      <c r="N66" s="17">
        <v>38.4</v>
      </c>
      <c r="O66" s="18">
        <v>5000</v>
      </c>
      <c r="P66" s="19">
        <v>3</v>
      </c>
      <c r="Q66" s="15" t="s">
        <v>182</v>
      </c>
      <c r="R66" s="16">
        <v>0</v>
      </c>
      <c r="S66" s="17"/>
      <c r="T66" s="18">
        <v>0</v>
      </c>
      <c r="U66" s="19">
        <v>15</v>
      </c>
      <c r="V66" s="15" t="s">
        <v>67</v>
      </c>
      <c r="W66" s="16">
        <v>1</v>
      </c>
      <c r="X66" s="17">
        <v>25.1</v>
      </c>
      <c r="Y66" s="18">
        <v>880</v>
      </c>
      <c r="Z66" s="19">
        <v>12</v>
      </c>
      <c r="AA66" s="20">
        <f t="shared" si="24"/>
        <v>8</v>
      </c>
      <c r="AB66" s="21">
        <f t="shared" si="23"/>
        <v>-8</v>
      </c>
      <c r="AC66" s="46" t="s">
        <v>150</v>
      </c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5"/>
    </row>
    <row r="67" spans="1:46" ht="12" customHeight="1" x14ac:dyDescent="0.2">
      <c r="A67" s="14">
        <v>8</v>
      </c>
      <c r="B67" s="15" t="s">
        <v>64</v>
      </c>
      <c r="C67" s="16">
        <v>1</v>
      </c>
      <c r="D67" s="17">
        <v>26.9</v>
      </c>
      <c r="E67" s="18">
        <v>910</v>
      </c>
      <c r="F67" s="19">
        <v>10</v>
      </c>
      <c r="G67" s="15" t="s">
        <v>97</v>
      </c>
      <c r="H67" s="16">
        <v>4</v>
      </c>
      <c r="I67" s="17">
        <v>34.6</v>
      </c>
      <c r="J67" s="18">
        <v>3820</v>
      </c>
      <c r="K67" s="19">
        <v>5</v>
      </c>
      <c r="L67" s="15" t="s">
        <v>25</v>
      </c>
      <c r="M67" s="16">
        <v>0</v>
      </c>
      <c r="N67" s="17"/>
      <c r="O67" s="18">
        <v>0</v>
      </c>
      <c r="P67" s="19">
        <v>15</v>
      </c>
      <c r="Q67" s="15" t="s">
        <v>87</v>
      </c>
      <c r="R67" s="16">
        <v>0</v>
      </c>
      <c r="S67" s="17"/>
      <c r="T67" s="18">
        <v>0</v>
      </c>
      <c r="U67" s="19">
        <v>15</v>
      </c>
      <c r="V67" s="15" t="s">
        <v>83</v>
      </c>
      <c r="W67" s="16">
        <v>2</v>
      </c>
      <c r="X67" s="17">
        <v>34.5</v>
      </c>
      <c r="Y67" s="18">
        <v>2270</v>
      </c>
      <c r="Z67" s="19">
        <v>7</v>
      </c>
      <c r="AA67" s="20">
        <f t="shared" si="24"/>
        <v>7</v>
      </c>
      <c r="AB67" s="21">
        <f t="shared" si="23"/>
        <v>-9</v>
      </c>
      <c r="AC67" s="46" t="s">
        <v>151</v>
      </c>
      <c r="AE67" s="67" t="s">
        <v>36</v>
      </c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</row>
    <row r="68" spans="1:46" ht="12" customHeight="1" x14ac:dyDescent="0.2">
      <c r="A68" s="14">
        <v>9</v>
      </c>
      <c r="B68" s="15" t="s">
        <v>76</v>
      </c>
      <c r="C68" s="16">
        <v>9</v>
      </c>
      <c r="D68" s="17">
        <v>35.700000000000003</v>
      </c>
      <c r="E68" s="18">
        <v>8490</v>
      </c>
      <c r="F68" s="19">
        <v>3</v>
      </c>
      <c r="G68" s="15" t="s">
        <v>55</v>
      </c>
      <c r="H68" s="16">
        <v>7</v>
      </c>
      <c r="I68" s="17">
        <v>29.4</v>
      </c>
      <c r="J68" s="18">
        <v>6430</v>
      </c>
      <c r="K68" s="19">
        <v>2</v>
      </c>
      <c r="L68" s="15" t="s">
        <v>176</v>
      </c>
      <c r="M68" s="16">
        <v>1</v>
      </c>
      <c r="N68" s="17">
        <v>32.700000000000003</v>
      </c>
      <c r="O68" s="18">
        <v>1090</v>
      </c>
      <c r="P68" s="19">
        <v>9</v>
      </c>
      <c r="Q68" s="15" t="s">
        <v>178</v>
      </c>
      <c r="R68" s="16">
        <v>3</v>
      </c>
      <c r="S68" s="17">
        <v>29.5</v>
      </c>
      <c r="T68" s="18">
        <v>2760</v>
      </c>
      <c r="U68" s="19">
        <v>9</v>
      </c>
      <c r="V68" s="15" t="s">
        <v>72</v>
      </c>
      <c r="W68" s="16">
        <v>2</v>
      </c>
      <c r="X68" s="17">
        <v>29.3</v>
      </c>
      <c r="Y68" s="18">
        <v>1880</v>
      </c>
      <c r="Z68" s="19">
        <v>10</v>
      </c>
      <c r="AA68" s="20">
        <f t="shared" si="24"/>
        <v>22</v>
      </c>
      <c r="AB68" s="21">
        <f t="shared" si="23"/>
        <v>6</v>
      </c>
      <c r="AC68" s="46" t="s">
        <v>152</v>
      </c>
      <c r="AE68" s="12" t="s">
        <v>34</v>
      </c>
      <c r="AF68" s="54" t="s">
        <v>42</v>
      </c>
      <c r="AG68" s="54" t="s">
        <v>39</v>
      </c>
      <c r="AH68" s="54" t="s">
        <v>44</v>
      </c>
      <c r="AI68" s="54" t="s">
        <v>40</v>
      </c>
      <c r="AJ68" s="54" t="s">
        <v>45</v>
      </c>
      <c r="AK68" s="54" t="s">
        <v>43</v>
      </c>
      <c r="AL68" s="54" t="s">
        <v>41</v>
      </c>
      <c r="AM68" s="54" t="s">
        <v>47</v>
      </c>
      <c r="AN68" s="54" t="s">
        <v>49</v>
      </c>
      <c r="AO68" s="54" t="s">
        <v>113</v>
      </c>
      <c r="AP68" s="54" t="s">
        <v>100</v>
      </c>
      <c r="AQ68" s="54" t="s">
        <v>46</v>
      </c>
      <c r="AR68" s="54" t="s">
        <v>184</v>
      </c>
      <c r="AS68" s="54" t="s">
        <v>48</v>
      </c>
      <c r="AT68" s="13" t="s">
        <v>24</v>
      </c>
    </row>
    <row r="69" spans="1:46" ht="12" customHeight="1" x14ac:dyDescent="0.2">
      <c r="A69" s="14">
        <v>10</v>
      </c>
      <c r="B69" s="15" t="s">
        <v>181</v>
      </c>
      <c r="C69" s="16">
        <v>0</v>
      </c>
      <c r="D69" s="17"/>
      <c r="E69" s="18">
        <v>0</v>
      </c>
      <c r="F69" s="19">
        <v>15</v>
      </c>
      <c r="G69" s="15" t="s">
        <v>29</v>
      </c>
      <c r="H69" s="16">
        <v>1</v>
      </c>
      <c r="I69" s="17">
        <v>34.700000000000003</v>
      </c>
      <c r="J69" s="18">
        <v>1150</v>
      </c>
      <c r="K69" s="19">
        <v>13</v>
      </c>
      <c r="L69" s="15" t="s">
        <v>23</v>
      </c>
      <c r="M69" s="16">
        <v>0</v>
      </c>
      <c r="N69" s="17"/>
      <c r="O69" s="18">
        <v>0</v>
      </c>
      <c r="P69" s="19">
        <v>15</v>
      </c>
      <c r="Q69" s="15" t="s">
        <v>38</v>
      </c>
      <c r="R69" s="16">
        <v>4</v>
      </c>
      <c r="S69" s="17">
        <v>27</v>
      </c>
      <c r="T69" s="18">
        <v>3580</v>
      </c>
      <c r="U69" s="19">
        <v>5</v>
      </c>
      <c r="V69" s="15" t="s">
        <v>60</v>
      </c>
      <c r="W69" s="16">
        <v>0</v>
      </c>
      <c r="X69" s="17"/>
      <c r="Y69" s="18">
        <v>0</v>
      </c>
      <c r="Z69" s="19">
        <v>15</v>
      </c>
      <c r="AA69" s="20">
        <f t="shared" si="24"/>
        <v>5</v>
      </c>
      <c r="AB69" s="21">
        <f t="shared" si="23"/>
        <v>-11</v>
      </c>
      <c r="AC69" s="46" t="s">
        <v>153</v>
      </c>
      <c r="AE69" s="22">
        <v>1</v>
      </c>
      <c r="AF69" s="14">
        <v>8</v>
      </c>
      <c r="AG69" s="14">
        <v>15</v>
      </c>
      <c r="AH69" s="14">
        <v>4</v>
      </c>
      <c r="AI69" s="14">
        <v>1</v>
      </c>
      <c r="AJ69" s="14">
        <v>1</v>
      </c>
      <c r="AK69" s="14">
        <v>6</v>
      </c>
      <c r="AL69" s="14">
        <v>1</v>
      </c>
      <c r="AM69" s="14">
        <v>3</v>
      </c>
      <c r="AN69" s="14">
        <v>9</v>
      </c>
      <c r="AO69" s="14">
        <v>5</v>
      </c>
      <c r="AP69" s="14">
        <v>2</v>
      </c>
      <c r="AQ69" s="14">
        <v>1</v>
      </c>
      <c r="AR69" s="14">
        <v>0</v>
      </c>
      <c r="AS69" s="14">
        <v>2</v>
      </c>
      <c r="AT69" s="23">
        <f t="shared" ref="AT69:AT74" si="27">SUM(AF69:AS69)/16</f>
        <v>3.625</v>
      </c>
    </row>
    <row r="70" spans="1:46" ht="12" customHeight="1" x14ac:dyDescent="0.2">
      <c r="A70" s="14">
        <v>11</v>
      </c>
      <c r="B70" s="15" t="s">
        <v>195</v>
      </c>
      <c r="C70" s="16">
        <v>1</v>
      </c>
      <c r="D70" s="17">
        <v>25</v>
      </c>
      <c r="E70" s="18">
        <v>850</v>
      </c>
      <c r="F70" s="19">
        <v>12</v>
      </c>
      <c r="G70" s="15" t="s">
        <v>175</v>
      </c>
      <c r="H70" s="16"/>
      <c r="I70" s="17"/>
      <c r="J70" s="18"/>
      <c r="K70" s="19"/>
      <c r="L70" s="15" t="s">
        <v>31</v>
      </c>
      <c r="M70" s="16">
        <v>3</v>
      </c>
      <c r="N70" s="17">
        <v>27</v>
      </c>
      <c r="O70" s="18">
        <v>2670</v>
      </c>
      <c r="P70" s="19">
        <v>6</v>
      </c>
      <c r="Q70" s="15" t="s">
        <v>19</v>
      </c>
      <c r="R70" s="16">
        <v>1</v>
      </c>
      <c r="S70" s="17">
        <v>26.1</v>
      </c>
      <c r="T70" s="18">
        <v>910</v>
      </c>
      <c r="U70" s="19">
        <v>11</v>
      </c>
      <c r="V70" s="15" t="s">
        <v>77</v>
      </c>
      <c r="W70" s="16">
        <v>0</v>
      </c>
      <c r="X70" s="17"/>
      <c r="Y70" s="18">
        <v>0</v>
      </c>
      <c r="Z70" s="19">
        <v>15</v>
      </c>
      <c r="AA70" s="20">
        <f t="shared" si="24"/>
        <v>5</v>
      </c>
      <c r="AB70" s="21">
        <f t="shared" si="23"/>
        <v>-11</v>
      </c>
      <c r="AC70" s="46" t="s">
        <v>154</v>
      </c>
      <c r="AE70" s="22">
        <v>2</v>
      </c>
      <c r="AF70" s="14">
        <v>2</v>
      </c>
      <c r="AG70" s="14">
        <v>3</v>
      </c>
      <c r="AH70" s="14">
        <v>4</v>
      </c>
      <c r="AI70" s="14">
        <v>4</v>
      </c>
      <c r="AJ70" s="14">
        <v>4</v>
      </c>
      <c r="AK70" s="14">
        <v>2</v>
      </c>
      <c r="AL70" s="14">
        <v>7</v>
      </c>
      <c r="AM70" s="14">
        <v>7</v>
      </c>
      <c r="AN70" s="14">
        <v>2</v>
      </c>
      <c r="AO70" s="14">
        <v>2</v>
      </c>
      <c r="AP70" s="14">
        <v>2</v>
      </c>
      <c r="AQ70" s="14">
        <v>6</v>
      </c>
      <c r="AR70" s="14">
        <v>0</v>
      </c>
      <c r="AS70" s="14">
        <v>1</v>
      </c>
      <c r="AT70" s="23">
        <f t="shared" si="27"/>
        <v>2.875</v>
      </c>
    </row>
    <row r="71" spans="1:46" ht="12" customHeight="1" x14ac:dyDescent="0.2">
      <c r="A71" s="14">
        <v>12</v>
      </c>
      <c r="B71" s="15" t="s">
        <v>80</v>
      </c>
      <c r="C71" s="16">
        <v>5</v>
      </c>
      <c r="D71" s="17">
        <v>36.799999999999997</v>
      </c>
      <c r="E71" s="18">
        <v>5330</v>
      </c>
      <c r="F71" s="19">
        <v>5</v>
      </c>
      <c r="G71" s="15" t="s">
        <v>27</v>
      </c>
      <c r="H71" s="16">
        <v>6</v>
      </c>
      <c r="I71" s="17">
        <v>36.5</v>
      </c>
      <c r="J71" s="18">
        <v>6360</v>
      </c>
      <c r="K71" s="19">
        <v>3</v>
      </c>
      <c r="L71" s="15" t="s">
        <v>66</v>
      </c>
      <c r="M71" s="16">
        <v>4</v>
      </c>
      <c r="N71" s="17">
        <v>28.5</v>
      </c>
      <c r="O71" s="18">
        <v>3640</v>
      </c>
      <c r="P71" s="19">
        <v>4</v>
      </c>
      <c r="Q71" s="15" t="s">
        <v>93</v>
      </c>
      <c r="R71" s="16">
        <v>7</v>
      </c>
      <c r="S71" s="17">
        <v>36.6</v>
      </c>
      <c r="T71" s="18">
        <v>7270</v>
      </c>
      <c r="U71" s="19">
        <v>2</v>
      </c>
      <c r="V71" s="15" t="s">
        <v>85</v>
      </c>
      <c r="W71" s="16">
        <v>2</v>
      </c>
      <c r="X71" s="17">
        <v>35.6</v>
      </c>
      <c r="Y71" s="18">
        <v>2030</v>
      </c>
      <c r="Z71" s="19">
        <v>8</v>
      </c>
      <c r="AA71" s="20">
        <f t="shared" si="24"/>
        <v>24</v>
      </c>
      <c r="AB71" s="21">
        <f t="shared" si="23"/>
        <v>8</v>
      </c>
      <c r="AC71" s="46" t="s">
        <v>155</v>
      </c>
      <c r="AE71" s="22">
        <v>3</v>
      </c>
      <c r="AF71" s="14">
        <v>4</v>
      </c>
      <c r="AG71" s="14">
        <v>3</v>
      </c>
      <c r="AH71" s="14">
        <v>1</v>
      </c>
      <c r="AI71" s="14">
        <v>6</v>
      </c>
      <c r="AJ71" s="14">
        <v>5</v>
      </c>
      <c r="AK71" s="14">
        <v>0</v>
      </c>
      <c r="AL71" s="14">
        <v>4</v>
      </c>
      <c r="AM71" s="14">
        <v>1</v>
      </c>
      <c r="AN71" s="14">
        <v>1</v>
      </c>
      <c r="AO71" s="14">
        <v>1</v>
      </c>
      <c r="AP71" s="14">
        <v>0</v>
      </c>
      <c r="AQ71" s="14">
        <v>0</v>
      </c>
      <c r="AR71" s="14">
        <v>1</v>
      </c>
      <c r="AS71" s="14">
        <v>6</v>
      </c>
      <c r="AT71" s="23">
        <f t="shared" si="27"/>
        <v>2.0625</v>
      </c>
    </row>
    <row r="72" spans="1:46" ht="12" customHeight="1" x14ac:dyDescent="0.2">
      <c r="A72" s="14">
        <v>13</v>
      </c>
      <c r="B72" s="15" t="s">
        <v>30</v>
      </c>
      <c r="C72" s="16">
        <v>3</v>
      </c>
      <c r="D72" s="17">
        <v>35.200000000000003</v>
      </c>
      <c r="E72" s="18">
        <v>3150</v>
      </c>
      <c r="F72" s="19">
        <v>7</v>
      </c>
      <c r="G72" s="15" t="s">
        <v>196</v>
      </c>
      <c r="H72" s="16">
        <v>2</v>
      </c>
      <c r="I72" s="17">
        <v>35.5</v>
      </c>
      <c r="J72" s="18">
        <v>2210</v>
      </c>
      <c r="K72" s="19">
        <v>8</v>
      </c>
      <c r="L72" s="15" t="s">
        <v>56</v>
      </c>
      <c r="M72" s="16">
        <v>0</v>
      </c>
      <c r="N72" s="17"/>
      <c r="O72" s="18">
        <v>0</v>
      </c>
      <c r="P72" s="19">
        <v>15</v>
      </c>
      <c r="Q72" s="15" t="s">
        <v>98</v>
      </c>
      <c r="R72" s="16">
        <v>5</v>
      </c>
      <c r="S72" s="17">
        <v>39.200000000000003</v>
      </c>
      <c r="T72" s="18">
        <v>5510</v>
      </c>
      <c r="U72" s="19">
        <v>3</v>
      </c>
      <c r="V72" s="15" t="s">
        <v>63</v>
      </c>
      <c r="W72" s="16">
        <v>4</v>
      </c>
      <c r="X72" s="17">
        <v>37.4</v>
      </c>
      <c r="Y72" s="18">
        <v>4240</v>
      </c>
      <c r="Z72" s="19">
        <v>5</v>
      </c>
      <c r="AA72" s="20">
        <f t="shared" si="24"/>
        <v>14</v>
      </c>
      <c r="AB72" s="21">
        <f t="shared" si="23"/>
        <v>-2</v>
      </c>
      <c r="AC72" s="46" t="s">
        <v>156</v>
      </c>
      <c r="AE72" s="22">
        <v>4</v>
      </c>
      <c r="AF72" s="14">
        <v>4</v>
      </c>
      <c r="AG72" s="14">
        <v>11</v>
      </c>
      <c r="AH72" s="14">
        <v>1</v>
      </c>
      <c r="AI72" s="14">
        <v>5</v>
      </c>
      <c r="AJ72" s="14">
        <v>3</v>
      </c>
      <c r="AK72" s="14">
        <v>7</v>
      </c>
      <c r="AL72" s="14">
        <v>3</v>
      </c>
      <c r="AM72" s="14">
        <v>3</v>
      </c>
      <c r="AN72" s="14">
        <v>4</v>
      </c>
      <c r="AO72" s="14">
        <v>1</v>
      </c>
      <c r="AP72" s="14">
        <v>3</v>
      </c>
      <c r="AQ72" s="14">
        <v>1</v>
      </c>
      <c r="AR72" s="14">
        <v>0</v>
      </c>
      <c r="AS72" s="14">
        <v>0</v>
      </c>
      <c r="AT72" s="23">
        <f t="shared" si="27"/>
        <v>2.875</v>
      </c>
    </row>
    <row r="73" spans="1:46" ht="12" customHeight="1" x14ac:dyDescent="0.2">
      <c r="A73" s="14">
        <v>14</v>
      </c>
      <c r="B73" s="15" t="s">
        <v>92</v>
      </c>
      <c r="C73" s="16">
        <v>6</v>
      </c>
      <c r="D73" s="17">
        <v>28.5</v>
      </c>
      <c r="E73" s="18">
        <v>5610</v>
      </c>
      <c r="F73" s="19">
        <v>4</v>
      </c>
      <c r="G73" s="15" t="s">
        <v>180</v>
      </c>
      <c r="H73" s="16">
        <v>0</v>
      </c>
      <c r="I73" s="17"/>
      <c r="J73" s="18">
        <v>0</v>
      </c>
      <c r="K73" s="19">
        <v>15</v>
      </c>
      <c r="L73" s="15" t="s">
        <v>175</v>
      </c>
      <c r="M73" s="16"/>
      <c r="N73" s="17"/>
      <c r="O73" s="18"/>
      <c r="P73" s="19"/>
      <c r="Q73" s="15" t="s">
        <v>20</v>
      </c>
      <c r="R73" s="16">
        <v>11</v>
      </c>
      <c r="S73" s="17">
        <v>28.1</v>
      </c>
      <c r="T73" s="18">
        <v>9890</v>
      </c>
      <c r="U73" s="19">
        <v>1</v>
      </c>
      <c r="V73" s="15" t="s">
        <v>22</v>
      </c>
      <c r="W73" s="16">
        <v>2</v>
      </c>
      <c r="X73" s="17">
        <v>32</v>
      </c>
      <c r="Y73" s="18">
        <v>2000</v>
      </c>
      <c r="Z73" s="19">
        <v>9</v>
      </c>
      <c r="AA73" s="20">
        <f t="shared" si="24"/>
        <v>19</v>
      </c>
      <c r="AB73" s="21">
        <f t="shared" si="23"/>
        <v>3</v>
      </c>
      <c r="AC73" s="46" t="s">
        <v>157</v>
      </c>
      <c r="AE73" s="22">
        <v>5</v>
      </c>
      <c r="AF73" s="14">
        <v>15</v>
      </c>
      <c r="AG73" s="14">
        <v>2</v>
      </c>
      <c r="AH73" s="14">
        <v>4</v>
      </c>
      <c r="AI73" s="14">
        <v>1</v>
      </c>
      <c r="AJ73" s="14">
        <v>2</v>
      </c>
      <c r="AK73" s="14">
        <v>10</v>
      </c>
      <c r="AL73" s="14">
        <v>1</v>
      </c>
      <c r="AM73" s="14">
        <v>3</v>
      </c>
      <c r="AN73" s="14">
        <v>0</v>
      </c>
      <c r="AO73" s="14">
        <v>2</v>
      </c>
      <c r="AP73" s="14">
        <v>0</v>
      </c>
      <c r="AQ73" s="14">
        <v>4</v>
      </c>
      <c r="AR73" s="14">
        <v>1</v>
      </c>
      <c r="AS73" s="14">
        <v>2</v>
      </c>
      <c r="AT73" s="23">
        <f t="shared" si="27"/>
        <v>2.9375</v>
      </c>
    </row>
    <row r="74" spans="1:46" ht="12" customHeight="1" x14ac:dyDescent="0.2">
      <c r="A74" s="14">
        <v>15</v>
      </c>
      <c r="B74" s="15" t="s">
        <v>70</v>
      </c>
      <c r="C74" s="16">
        <v>1</v>
      </c>
      <c r="D74" s="17">
        <v>25</v>
      </c>
      <c r="E74" s="18">
        <v>850</v>
      </c>
      <c r="F74" s="19">
        <v>12</v>
      </c>
      <c r="G74" s="15" t="s">
        <v>90</v>
      </c>
      <c r="H74" s="16">
        <v>2</v>
      </c>
      <c r="I74" s="17">
        <v>32.799999999999997</v>
      </c>
      <c r="J74" s="18">
        <v>2030</v>
      </c>
      <c r="K74" s="19">
        <v>10</v>
      </c>
      <c r="L74" s="15" t="s">
        <v>73</v>
      </c>
      <c r="M74" s="16">
        <v>1</v>
      </c>
      <c r="N74" s="17">
        <v>35</v>
      </c>
      <c r="O74" s="18">
        <v>1150</v>
      </c>
      <c r="P74" s="19">
        <v>7</v>
      </c>
      <c r="Q74" s="15" t="s">
        <v>65</v>
      </c>
      <c r="R74" s="16">
        <v>1</v>
      </c>
      <c r="S74" s="17">
        <v>25.2</v>
      </c>
      <c r="T74" s="18">
        <v>880</v>
      </c>
      <c r="U74" s="19">
        <v>13</v>
      </c>
      <c r="V74" s="15" t="s">
        <v>194</v>
      </c>
      <c r="W74" s="16">
        <v>1</v>
      </c>
      <c r="X74" s="17">
        <v>27.7</v>
      </c>
      <c r="Y74" s="18">
        <v>940</v>
      </c>
      <c r="Z74" s="19">
        <v>11</v>
      </c>
      <c r="AA74" s="20">
        <f t="shared" si="24"/>
        <v>6</v>
      </c>
      <c r="AB74" s="21">
        <f>SUM(AA74)-16</f>
        <v>-10</v>
      </c>
      <c r="AC74" s="46" t="s">
        <v>158</v>
      </c>
      <c r="AE74" s="24" t="s">
        <v>35</v>
      </c>
      <c r="AF74" s="24">
        <f>SUM(AF69:AF73)</f>
        <v>33</v>
      </c>
      <c r="AG74" s="24">
        <f t="shared" ref="AG74:AL74" si="28">SUM(AG69:AG73)</f>
        <v>34</v>
      </c>
      <c r="AH74" s="24">
        <f t="shared" si="28"/>
        <v>14</v>
      </c>
      <c r="AI74" s="24">
        <f t="shared" si="28"/>
        <v>17</v>
      </c>
      <c r="AJ74" s="24">
        <f t="shared" si="28"/>
        <v>15</v>
      </c>
      <c r="AK74" s="24">
        <f t="shared" si="28"/>
        <v>25</v>
      </c>
      <c r="AL74" s="24">
        <f t="shared" si="28"/>
        <v>16</v>
      </c>
      <c r="AM74" s="24">
        <f>SUM(AM69:AM73)</f>
        <v>17</v>
      </c>
      <c r="AN74" s="24">
        <f t="shared" ref="AN74:AS74" si="29">SUM(AN69:AN73)</f>
        <v>16</v>
      </c>
      <c r="AO74" s="24">
        <f t="shared" si="29"/>
        <v>11</v>
      </c>
      <c r="AP74" s="24">
        <f t="shared" si="29"/>
        <v>7</v>
      </c>
      <c r="AQ74" s="24">
        <f t="shared" si="29"/>
        <v>12</v>
      </c>
      <c r="AR74" s="24">
        <f t="shared" si="29"/>
        <v>2</v>
      </c>
      <c r="AS74" s="24">
        <f t="shared" si="29"/>
        <v>11</v>
      </c>
      <c r="AT74" s="23">
        <f t="shared" si="27"/>
        <v>14.375</v>
      </c>
    </row>
    <row r="75" spans="1:46" ht="12" customHeight="1" x14ac:dyDescent="0.2">
      <c r="A75" s="55"/>
      <c r="B75" s="28"/>
      <c r="C75" s="29"/>
      <c r="D75" s="30"/>
      <c r="E75" s="31"/>
      <c r="F75" s="32"/>
      <c r="G75" s="28"/>
      <c r="H75" s="29"/>
      <c r="I75" s="30"/>
      <c r="J75" s="31"/>
      <c r="K75" s="32"/>
      <c r="L75" s="28"/>
      <c r="M75" s="29"/>
      <c r="N75" s="30"/>
      <c r="O75" s="31"/>
      <c r="P75" s="32"/>
      <c r="Q75" s="28"/>
      <c r="R75" s="29"/>
      <c r="S75" s="30"/>
      <c r="T75" s="31"/>
      <c r="U75" s="32"/>
      <c r="V75" s="28"/>
      <c r="W75" s="29"/>
      <c r="X75" s="30"/>
      <c r="Y75" s="31"/>
      <c r="Z75" s="32"/>
      <c r="AA75" s="33"/>
      <c r="AB75" s="34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7"/>
    </row>
    <row r="76" spans="1:46" ht="12" customHeight="1" x14ac:dyDescent="0.2">
      <c r="A76" s="12"/>
      <c r="B76" s="28"/>
      <c r="C76" s="29"/>
      <c r="D76" s="30"/>
      <c r="E76" s="31"/>
      <c r="F76" s="32"/>
      <c r="G76" s="28"/>
      <c r="H76" s="29"/>
      <c r="I76" s="30"/>
      <c r="J76" s="31"/>
      <c r="K76" s="32"/>
      <c r="L76" s="28"/>
      <c r="M76" s="29"/>
      <c r="N76" s="30"/>
      <c r="O76" s="31"/>
      <c r="P76" s="32"/>
      <c r="Q76" s="28"/>
      <c r="R76" s="29"/>
      <c r="S76" s="30"/>
      <c r="T76" s="31"/>
      <c r="U76" s="32"/>
      <c r="V76" s="28"/>
      <c r="W76" s="29"/>
      <c r="X76" s="30"/>
      <c r="Y76" s="31"/>
      <c r="Z76" s="32"/>
      <c r="AA76" s="33"/>
      <c r="AB76" s="34"/>
      <c r="AE76" s="67" t="s">
        <v>37</v>
      </c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</row>
    <row r="77" spans="1:46" ht="12" customHeight="1" x14ac:dyDescent="0.2">
      <c r="A77" s="12"/>
      <c r="B77" s="28"/>
      <c r="C77" s="29"/>
      <c r="D77" s="30"/>
      <c r="E77" s="31"/>
      <c r="F77" s="32"/>
      <c r="G77" s="28"/>
      <c r="H77" s="29"/>
      <c r="I77" s="30"/>
      <c r="J77" s="31"/>
      <c r="K77" s="32"/>
      <c r="L77" s="28"/>
      <c r="M77" s="29"/>
      <c r="N77" s="30"/>
      <c r="O77" s="31"/>
      <c r="P77" s="32"/>
      <c r="Q77" s="28"/>
      <c r="R77" s="29"/>
      <c r="S77" s="30"/>
      <c r="T77" s="31"/>
      <c r="U77" s="32"/>
      <c r="V77" s="28"/>
      <c r="W77" s="29"/>
      <c r="X77" s="30"/>
      <c r="Y77" s="31"/>
      <c r="Z77" s="32"/>
      <c r="AA77" s="33"/>
      <c r="AB77" s="34"/>
      <c r="AE77" s="12" t="s">
        <v>34</v>
      </c>
      <c r="AF77" s="54" t="s">
        <v>42</v>
      </c>
      <c r="AG77" s="54" t="s">
        <v>39</v>
      </c>
      <c r="AH77" s="54" t="s">
        <v>44</v>
      </c>
      <c r="AI77" s="54" t="s">
        <v>40</v>
      </c>
      <c r="AJ77" s="54" t="s">
        <v>45</v>
      </c>
      <c r="AK77" s="54" t="s">
        <v>43</v>
      </c>
      <c r="AL77" s="54" t="s">
        <v>41</v>
      </c>
      <c r="AM77" s="54" t="s">
        <v>47</v>
      </c>
      <c r="AN77" s="54" t="s">
        <v>49</v>
      </c>
      <c r="AO77" s="54" t="s">
        <v>113</v>
      </c>
      <c r="AP77" s="54" t="s">
        <v>100</v>
      </c>
      <c r="AQ77" s="54" t="s">
        <v>46</v>
      </c>
      <c r="AR77" s="54" t="s">
        <v>184</v>
      </c>
      <c r="AS77" s="54" t="s">
        <v>48</v>
      </c>
      <c r="AT77" s="23" t="s">
        <v>24</v>
      </c>
    </row>
    <row r="78" spans="1:46" ht="12" customHeight="1" x14ac:dyDescent="0.2">
      <c r="A78" s="12"/>
      <c r="B78" s="28"/>
      <c r="C78" s="29"/>
      <c r="D78" s="30"/>
      <c r="E78" s="31"/>
      <c r="F78" s="32"/>
      <c r="G78" s="28"/>
      <c r="H78" s="29"/>
      <c r="I78" s="30"/>
      <c r="J78" s="31"/>
      <c r="K78" s="32"/>
      <c r="L78" s="28"/>
      <c r="M78" s="29"/>
      <c r="N78" s="30"/>
      <c r="O78" s="31"/>
      <c r="P78" s="32"/>
      <c r="Q78" s="28"/>
      <c r="R78" s="29"/>
      <c r="S78" s="30"/>
      <c r="T78" s="31"/>
      <c r="U78" s="32"/>
      <c r="V78" s="28"/>
      <c r="W78" s="29"/>
      <c r="X78" s="30"/>
      <c r="Y78" s="31"/>
      <c r="Z78" s="32"/>
      <c r="AA78" s="33"/>
      <c r="AB78" s="34"/>
      <c r="AE78" s="22">
        <v>1</v>
      </c>
      <c r="AF78" s="14">
        <v>4</v>
      </c>
      <c r="AG78" s="14">
        <v>5</v>
      </c>
      <c r="AH78" s="14">
        <v>4</v>
      </c>
      <c r="AI78" s="14">
        <v>4</v>
      </c>
      <c r="AJ78" s="14">
        <v>2</v>
      </c>
      <c r="AK78" s="14">
        <v>4</v>
      </c>
      <c r="AL78" s="14">
        <v>4</v>
      </c>
      <c r="AM78" s="14">
        <v>3</v>
      </c>
      <c r="AN78" s="14">
        <v>5</v>
      </c>
      <c r="AO78" s="14">
        <v>3</v>
      </c>
      <c r="AP78" s="14">
        <v>2</v>
      </c>
      <c r="AQ78" s="14">
        <v>3</v>
      </c>
      <c r="AR78" s="14">
        <v>1</v>
      </c>
      <c r="AS78" s="14">
        <v>2</v>
      </c>
      <c r="AT78" s="23">
        <f t="shared" ref="AT78:AT83" si="30">SUM(AF78:AS78)/16</f>
        <v>2.875</v>
      </c>
    </row>
    <row r="79" spans="1:46" ht="12" customHeight="1" x14ac:dyDescent="0.2">
      <c r="A79" s="12"/>
      <c r="B79" s="28"/>
      <c r="C79" s="29"/>
      <c r="D79" s="30"/>
      <c r="E79" s="31"/>
      <c r="F79" s="32"/>
      <c r="G79" s="28"/>
      <c r="H79" s="29"/>
      <c r="I79" s="30"/>
      <c r="J79" s="31"/>
      <c r="K79" s="32"/>
      <c r="L79" s="28"/>
      <c r="M79" s="29"/>
      <c r="N79" s="30"/>
      <c r="O79" s="31"/>
      <c r="P79" s="32"/>
      <c r="Q79" s="28"/>
      <c r="R79" s="29"/>
      <c r="S79" s="30"/>
      <c r="T79" s="31"/>
      <c r="U79" s="32"/>
      <c r="V79" s="28"/>
      <c r="W79" s="29"/>
      <c r="X79" s="30"/>
      <c r="Y79" s="31"/>
      <c r="Z79" s="32"/>
      <c r="AA79" s="33"/>
      <c r="AB79" s="34"/>
      <c r="AE79" s="22">
        <v>2</v>
      </c>
      <c r="AF79" s="14">
        <v>5</v>
      </c>
      <c r="AG79" s="14">
        <v>4</v>
      </c>
      <c r="AH79" s="14">
        <v>3</v>
      </c>
      <c r="AI79" s="14">
        <v>5</v>
      </c>
      <c r="AJ79" s="14">
        <v>5</v>
      </c>
      <c r="AK79" s="14">
        <v>3</v>
      </c>
      <c r="AL79" s="14">
        <v>4</v>
      </c>
      <c r="AM79" s="14">
        <v>4</v>
      </c>
      <c r="AN79" s="14">
        <v>2</v>
      </c>
      <c r="AO79" s="14">
        <v>2</v>
      </c>
      <c r="AP79" s="14">
        <v>4</v>
      </c>
      <c r="AQ79" s="14">
        <v>4</v>
      </c>
      <c r="AR79" s="14">
        <v>1</v>
      </c>
      <c r="AS79" s="14">
        <v>4</v>
      </c>
      <c r="AT79" s="23">
        <f t="shared" si="30"/>
        <v>3.125</v>
      </c>
    </row>
    <row r="80" spans="1:46" ht="12" customHeight="1" x14ac:dyDescent="0.2">
      <c r="A80" s="35" t="s">
        <v>51</v>
      </c>
      <c r="B80" s="68" t="s">
        <v>3</v>
      </c>
      <c r="C80" s="68"/>
      <c r="D80" s="68"/>
      <c r="E80" s="68"/>
      <c r="F80" s="68"/>
      <c r="G80" s="68" t="s">
        <v>6</v>
      </c>
      <c r="H80" s="68"/>
      <c r="I80" s="68"/>
      <c r="J80" s="68"/>
      <c r="K80" s="68"/>
      <c r="L80" s="68" t="s">
        <v>5</v>
      </c>
      <c r="M80" s="68"/>
      <c r="N80" s="68"/>
      <c r="O80" s="68"/>
      <c r="P80" s="68"/>
      <c r="Q80" s="68" t="s">
        <v>12</v>
      </c>
      <c r="R80" s="68"/>
      <c r="S80" s="68"/>
      <c r="T80" s="68"/>
      <c r="U80" s="68"/>
      <c r="V80" s="68" t="s">
        <v>11</v>
      </c>
      <c r="W80" s="68"/>
      <c r="X80" s="68"/>
      <c r="Y80" s="68"/>
      <c r="Z80" s="68"/>
      <c r="AA80" s="66">
        <f>SUM(AA60:AA74)</f>
        <v>238</v>
      </c>
      <c r="AB80" s="36" t="s">
        <v>16</v>
      </c>
      <c r="AC80" s="4"/>
      <c r="AD80" s="4"/>
      <c r="AE80" s="22">
        <v>3</v>
      </c>
      <c r="AF80" s="14">
        <v>5</v>
      </c>
      <c r="AG80" s="14">
        <v>5</v>
      </c>
      <c r="AH80" s="14">
        <v>1</v>
      </c>
      <c r="AI80" s="14">
        <v>5</v>
      </c>
      <c r="AJ80" s="14">
        <v>5</v>
      </c>
      <c r="AK80" s="14">
        <v>1</v>
      </c>
      <c r="AL80" s="14">
        <v>2</v>
      </c>
      <c r="AM80" s="14">
        <v>1</v>
      </c>
      <c r="AN80" s="14">
        <v>4</v>
      </c>
      <c r="AO80" s="14">
        <v>1</v>
      </c>
      <c r="AP80" s="14">
        <v>1</v>
      </c>
      <c r="AQ80" s="14">
        <v>1</v>
      </c>
      <c r="AR80" s="14">
        <v>1</v>
      </c>
      <c r="AS80" s="14">
        <v>3</v>
      </c>
      <c r="AT80" s="23">
        <f t="shared" si="30"/>
        <v>2.25</v>
      </c>
    </row>
    <row r="81" spans="1:46" ht="12" customHeight="1" x14ac:dyDescent="0.2">
      <c r="A81" s="37">
        <v>2024</v>
      </c>
      <c r="B81" s="68" t="s">
        <v>4</v>
      </c>
      <c r="C81" s="68"/>
      <c r="D81" s="68"/>
      <c r="E81" s="68"/>
      <c r="F81" s="68"/>
      <c r="G81" s="68" t="s">
        <v>4</v>
      </c>
      <c r="H81" s="68"/>
      <c r="I81" s="68"/>
      <c r="J81" s="68"/>
      <c r="K81" s="68"/>
      <c r="L81" s="68" t="s">
        <v>4</v>
      </c>
      <c r="M81" s="68"/>
      <c r="N81" s="68"/>
      <c r="O81" s="68"/>
      <c r="P81" s="68"/>
      <c r="Q81" s="68" t="s">
        <v>4</v>
      </c>
      <c r="R81" s="68"/>
      <c r="S81" s="68"/>
      <c r="T81" s="68"/>
      <c r="U81" s="68"/>
      <c r="V81" s="68" t="s">
        <v>4</v>
      </c>
      <c r="W81" s="68"/>
      <c r="X81" s="68"/>
      <c r="Y81" s="68"/>
      <c r="Z81" s="68"/>
      <c r="AA81" s="66"/>
      <c r="AB81" s="38" t="s">
        <v>17</v>
      </c>
      <c r="AC81" s="4"/>
      <c r="AD81" s="4"/>
      <c r="AE81" s="22">
        <v>4</v>
      </c>
      <c r="AF81" s="14">
        <v>5</v>
      </c>
      <c r="AG81" s="14">
        <v>5</v>
      </c>
      <c r="AH81" s="14">
        <v>4</v>
      </c>
      <c r="AI81" s="14">
        <v>5</v>
      </c>
      <c r="AJ81" s="14">
        <v>3</v>
      </c>
      <c r="AK81" s="14">
        <v>5</v>
      </c>
      <c r="AL81" s="14">
        <v>4</v>
      </c>
      <c r="AM81" s="14">
        <v>2</v>
      </c>
      <c r="AN81" s="14">
        <v>1</v>
      </c>
      <c r="AO81" s="14">
        <v>1</v>
      </c>
      <c r="AP81" s="14">
        <v>3</v>
      </c>
      <c r="AQ81" s="14">
        <v>4</v>
      </c>
      <c r="AR81" s="14">
        <v>1</v>
      </c>
      <c r="AS81" s="14">
        <v>1</v>
      </c>
      <c r="AT81" s="23">
        <f t="shared" si="30"/>
        <v>2.75</v>
      </c>
    </row>
    <row r="82" spans="1:46" ht="12" customHeight="1" x14ac:dyDescent="0.2">
      <c r="A82" s="39" t="s">
        <v>108</v>
      </c>
      <c r="B82" s="66">
        <f>SUM(C60:C74)</f>
        <v>58</v>
      </c>
      <c r="C82" s="66"/>
      <c r="D82" s="66"/>
      <c r="E82" s="66"/>
      <c r="F82" s="66"/>
      <c r="G82" s="66">
        <f>SUM(H60:H74)</f>
        <v>46</v>
      </c>
      <c r="H82" s="66"/>
      <c r="I82" s="66"/>
      <c r="J82" s="66"/>
      <c r="K82" s="66"/>
      <c r="L82" s="66">
        <f>SUM(M60:M74)</f>
        <v>33</v>
      </c>
      <c r="M82" s="66"/>
      <c r="N82" s="66"/>
      <c r="O82" s="66"/>
      <c r="P82" s="66"/>
      <c r="Q82" s="66">
        <f>SUM(R60:R74)</f>
        <v>49</v>
      </c>
      <c r="R82" s="66"/>
      <c r="S82" s="66"/>
      <c r="T82" s="66"/>
      <c r="U82" s="66"/>
      <c r="V82" s="66">
        <f>SUM(W60:W74)</f>
        <v>52</v>
      </c>
      <c r="W82" s="66"/>
      <c r="X82" s="66"/>
      <c r="Y82" s="66"/>
      <c r="Z82" s="66"/>
      <c r="AA82" s="66"/>
      <c r="AB82" s="40">
        <f>SUM(AA60:AA74)/15</f>
        <v>15.866666666666667</v>
      </c>
      <c r="AC82" s="4"/>
      <c r="AD82" s="4"/>
      <c r="AE82" s="22">
        <v>5</v>
      </c>
      <c r="AF82" s="14">
        <v>5</v>
      </c>
      <c r="AG82" s="14">
        <v>2</v>
      </c>
      <c r="AH82" s="14">
        <v>4</v>
      </c>
      <c r="AI82" s="14">
        <v>4</v>
      </c>
      <c r="AJ82" s="14">
        <v>3</v>
      </c>
      <c r="AK82" s="14">
        <v>5</v>
      </c>
      <c r="AL82" s="14">
        <v>3</v>
      </c>
      <c r="AM82" s="14">
        <v>3</v>
      </c>
      <c r="AN82" s="14">
        <v>1</v>
      </c>
      <c r="AO82" s="14">
        <v>4</v>
      </c>
      <c r="AP82" s="14">
        <v>1</v>
      </c>
      <c r="AQ82" s="14">
        <v>5</v>
      </c>
      <c r="AR82" s="14">
        <v>2</v>
      </c>
      <c r="AS82" s="14">
        <v>1</v>
      </c>
      <c r="AT82" s="23">
        <f t="shared" si="30"/>
        <v>2.6875</v>
      </c>
    </row>
    <row r="83" spans="1:46" ht="12" customHeight="1" x14ac:dyDescent="0.2">
      <c r="A83" s="48"/>
      <c r="B83" s="51"/>
      <c r="C83" s="62"/>
      <c r="D83" s="63"/>
      <c r="E83" s="62"/>
      <c r="F83" s="62"/>
      <c r="G83" s="51"/>
      <c r="H83" s="62"/>
      <c r="I83" s="63"/>
      <c r="J83" s="62"/>
      <c r="K83" s="62"/>
      <c r="L83" s="51"/>
      <c r="M83" s="62"/>
      <c r="N83" s="63"/>
      <c r="O83" s="62"/>
      <c r="P83" s="62"/>
      <c r="Q83" s="51"/>
      <c r="R83" s="62"/>
      <c r="S83" s="63"/>
      <c r="T83" s="62"/>
      <c r="U83" s="62"/>
      <c r="V83" s="51"/>
      <c r="AE83" s="24" t="s">
        <v>35</v>
      </c>
      <c r="AF83" s="24">
        <f>SUM(AF78:AF82)</f>
        <v>24</v>
      </c>
      <c r="AG83" s="24">
        <f t="shared" ref="AG83:AL83" si="31">SUM(AG78:AG82)</f>
        <v>21</v>
      </c>
      <c r="AH83" s="24">
        <f t="shared" si="31"/>
        <v>16</v>
      </c>
      <c r="AI83" s="24">
        <f t="shared" si="31"/>
        <v>23</v>
      </c>
      <c r="AJ83" s="24">
        <f t="shared" si="31"/>
        <v>18</v>
      </c>
      <c r="AK83" s="24">
        <f t="shared" si="31"/>
        <v>18</v>
      </c>
      <c r="AL83" s="24">
        <f t="shared" si="31"/>
        <v>17</v>
      </c>
      <c r="AM83" s="24">
        <f>SUM(AM78:AM82)</f>
        <v>13</v>
      </c>
      <c r="AN83" s="24">
        <f t="shared" ref="AN83:AS83" si="32">SUM(AN78:AN82)</f>
        <v>13</v>
      </c>
      <c r="AO83" s="24">
        <f t="shared" si="32"/>
        <v>11</v>
      </c>
      <c r="AP83" s="24">
        <f t="shared" si="32"/>
        <v>11</v>
      </c>
      <c r="AQ83" s="24">
        <f t="shared" si="32"/>
        <v>17</v>
      </c>
      <c r="AR83" s="24">
        <f t="shared" si="32"/>
        <v>6</v>
      </c>
      <c r="AS83" s="24">
        <f t="shared" si="32"/>
        <v>11</v>
      </c>
      <c r="AT83" s="23">
        <f t="shared" si="30"/>
        <v>13.6875</v>
      </c>
    </row>
    <row r="84" spans="1:46" ht="12" customHeight="1" x14ac:dyDescent="0.2">
      <c r="A84" s="53"/>
      <c r="B84" s="52"/>
      <c r="C84" s="59"/>
      <c r="D84" s="60"/>
      <c r="E84" s="59"/>
      <c r="F84" s="59"/>
      <c r="G84" s="52"/>
      <c r="H84" s="59"/>
      <c r="I84" s="60"/>
      <c r="J84" s="59"/>
      <c r="K84" s="59"/>
      <c r="L84" s="52"/>
      <c r="M84" s="59"/>
      <c r="N84" s="60"/>
      <c r="O84" s="59"/>
      <c r="P84" s="59"/>
      <c r="Q84" s="52"/>
      <c r="R84" s="59"/>
      <c r="S84" s="60"/>
      <c r="T84" s="59"/>
      <c r="U84" s="59"/>
      <c r="V84" s="52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8"/>
    </row>
    <row r="85" spans="1:46" ht="15.75" x14ac:dyDescent="0.2">
      <c r="A85" s="71" t="s">
        <v>110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3"/>
      <c r="AE85" s="69" t="s">
        <v>50</v>
      </c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</row>
    <row r="86" spans="1:46" ht="12.75" customHeight="1" x14ac:dyDescent="0.2">
      <c r="A86" s="9" t="s">
        <v>8</v>
      </c>
      <c r="B86" s="70" t="s">
        <v>187</v>
      </c>
      <c r="C86" s="70"/>
      <c r="D86" s="70"/>
      <c r="E86" s="70"/>
      <c r="F86" s="70"/>
      <c r="G86" s="70" t="s">
        <v>188</v>
      </c>
      <c r="H86" s="70"/>
      <c r="I86" s="70"/>
      <c r="J86" s="70"/>
      <c r="K86" s="70"/>
      <c r="L86" s="70" t="s">
        <v>189</v>
      </c>
      <c r="M86" s="70"/>
      <c r="N86" s="70"/>
      <c r="O86" s="70"/>
      <c r="P86" s="70"/>
      <c r="Q86" s="70" t="s">
        <v>190</v>
      </c>
      <c r="R86" s="70"/>
      <c r="S86" s="70"/>
      <c r="T86" s="70"/>
      <c r="U86" s="70"/>
      <c r="V86" s="70" t="s">
        <v>191</v>
      </c>
      <c r="W86" s="70"/>
      <c r="X86" s="70"/>
      <c r="Y86" s="70"/>
      <c r="Z86" s="70"/>
      <c r="AA86" s="9" t="s">
        <v>9</v>
      </c>
      <c r="AB86" s="9" t="s">
        <v>18</v>
      </c>
      <c r="AC86" s="70" t="s">
        <v>114</v>
      </c>
      <c r="AE86" s="67" t="s">
        <v>99</v>
      </c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8"/>
    </row>
    <row r="87" spans="1:46" ht="12.75" customHeight="1" x14ac:dyDescent="0.2">
      <c r="A87" s="9" t="s">
        <v>14</v>
      </c>
      <c r="B87" s="11" t="s">
        <v>7</v>
      </c>
      <c r="C87" s="9" t="s">
        <v>0</v>
      </c>
      <c r="D87" s="10" t="s">
        <v>1</v>
      </c>
      <c r="E87" s="9" t="s">
        <v>2</v>
      </c>
      <c r="F87" s="9" t="s">
        <v>13</v>
      </c>
      <c r="G87" s="11" t="s">
        <v>7</v>
      </c>
      <c r="H87" s="9" t="s">
        <v>0</v>
      </c>
      <c r="I87" s="10" t="s">
        <v>1</v>
      </c>
      <c r="J87" s="9" t="s">
        <v>2</v>
      </c>
      <c r="K87" s="9" t="s">
        <v>13</v>
      </c>
      <c r="L87" s="11" t="s">
        <v>7</v>
      </c>
      <c r="M87" s="9" t="s">
        <v>0</v>
      </c>
      <c r="N87" s="10" t="s">
        <v>1</v>
      </c>
      <c r="O87" s="9" t="s">
        <v>2</v>
      </c>
      <c r="P87" s="9" t="s">
        <v>13</v>
      </c>
      <c r="Q87" s="11" t="s">
        <v>7</v>
      </c>
      <c r="R87" s="9" t="s">
        <v>0</v>
      </c>
      <c r="S87" s="10" t="s">
        <v>1</v>
      </c>
      <c r="T87" s="9" t="s">
        <v>2</v>
      </c>
      <c r="U87" s="9" t="s">
        <v>13</v>
      </c>
      <c r="V87" s="11" t="s">
        <v>7</v>
      </c>
      <c r="W87" s="9" t="s">
        <v>0</v>
      </c>
      <c r="X87" s="9" t="s">
        <v>1</v>
      </c>
      <c r="Y87" s="9" t="s">
        <v>2</v>
      </c>
      <c r="Z87" s="9" t="s">
        <v>13</v>
      </c>
      <c r="AA87" s="9" t="s">
        <v>10</v>
      </c>
      <c r="AB87" s="9" t="s">
        <v>15</v>
      </c>
      <c r="AC87" s="70"/>
      <c r="AE87" s="12" t="s">
        <v>34</v>
      </c>
      <c r="AF87" s="54" t="s">
        <v>42</v>
      </c>
      <c r="AG87" s="54" t="s">
        <v>39</v>
      </c>
      <c r="AH87" s="54" t="s">
        <v>44</v>
      </c>
      <c r="AI87" s="54" t="s">
        <v>40</v>
      </c>
      <c r="AJ87" s="54" t="s">
        <v>45</v>
      </c>
      <c r="AK87" s="54" t="s">
        <v>43</v>
      </c>
      <c r="AL87" s="54" t="s">
        <v>41</v>
      </c>
      <c r="AM87" s="54" t="s">
        <v>47</v>
      </c>
      <c r="AN87" s="54" t="s">
        <v>49</v>
      </c>
      <c r="AO87" s="54" t="s">
        <v>113</v>
      </c>
      <c r="AP87" s="54" t="s">
        <v>100</v>
      </c>
      <c r="AQ87" s="54" t="s">
        <v>46</v>
      </c>
      <c r="AR87" s="54" t="s">
        <v>184</v>
      </c>
      <c r="AS87" s="54" t="s">
        <v>48</v>
      </c>
      <c r="AT87" s="13" t="s">
        <v>24</v>
      </c>
    </row>
    <row r="88" spans="1:46" ht="12.75" customHeight="1" x14ac:dyDescent="0.2">
      <c r="A88" s="14">
        <v>1</v>
      </c>
      <c r="B88" s="15" t="s">
        <v>60</v>
      </c>
      <c r="C88" s="16">
        <v>1</v>
      </c>
      <c r="D88" s="17">
        <v>46.2</v>
      </c>
      <c r="E88" s="18">
        <v>1510</v>
      </c>
      <c r="F88" s="19">
        <v>13</v>
      </c>
      <c r="G88" s="15" t="s">
        <v>88</v>
      </c>
      <c r="H88" s="16">
        <v>2</v>
      </c>
      <c r="I88" s="17">
        <v>29.8</v>
      </c>
      <c r="J88" s="18">
        <v>1760</v>
      </c>
      <c r="K88" s="19">
        <v>10</v>
      </c>
      <c r="L88" s="15" t="s">
        <v>97</v>
      </c>
      <c r="M88" s="16">
        <v>16</v>
      </c>
      <c r="N88" s="17">
        <v>35.6</v>
      </c>
      <c r="O88" s="18">
        <v>13030</v>
      </c>
      <c r="P88" s="19">
        <v>2</v>
      </c>
      <c r="Q88" s="15" t="s">
        <v>176</v>
      </c>
      <c r="R88" s="16">
        <v>11</v>
      </c>
      <c r="S88" s="17">
        <v>26.5</v>
      </c>
      <c r="T88" s="18">
        <v>8540</v>
      </c>
      <c r="U88" s="19">
        <v>2</v>
      </c>
      <c r="V88" s="15" t="s">
        <v>82</v>
      </c>
      <c r="W88" s="16">
        <v>2</v>
      </c>
      <c r="X88" s="17">
        <v>34.6</v>
      </c>
      <c r="Y88" s="18">
        <v>2000</v>
      </c>
      <c r="Z88" s="19">
        <v>12</v>
      </c>
      <c r="AA88" s="20">
        <f>SUM(C88,H88,M88,R88,W88)</f>
        <v>32</v>
      </c>
      <c r="AB88" s="21">
        <f>SUM(AA88)-27</f>
        <v>5</v>
      </c>
      <c r="AC88" s="46" t="s">
        <v>159</v>
      </c>
      <c r="AE88" s="22">
        <v>1</v>
      </c>
      <c r="AF88" s="14">
        <v>4</v>
      </c>
      <c r="AG88" s="14">
        <v>-7</v>
      </c>
      <c r="AH88" s="14">
        <v>-8</v>
      </c>
      <c r="AI88" s="14">
        <v>-6</v>
      </c>
      <c r="AJ88" s="14">
        <v>12</v>
      </c>
      <c r="AK88" s="14">
        <v>0</v>
      </c>
      <c r="AL88" s="14">
        <v>10</v>
      </c>
      <c r="AM88" s="14">
        <v>-14</v>
      </c>
      <c r="AN88" s="14">
        <v>-5</v>
      </c>
      <c r="AO88" s="14">
        <v>-3</v>
      </c>
      <c r="AP88" s="14">
        <v>5</v>
      </c>
      <c r="AQ88" s="14">
        <v>11</v>
      </c>
      <c r="AR88" s="14">
        <v>24</v>
      </c>
      <c r="AS88" s="14">
        <v>7</v>
      </c>
      <c r="AT88" s="23">
        <f t="shared" ref="AT88:AT93" si="33">SUM(AF88:AS88)/16</f>
        <v>1.875</v>
      </c>
    </row>
    <row r="89" spans="1:46" ht="12.75" customHeight="1" x14ac:dyDescent="0.2">
      <c r="A89" s="14">
        <v>2</v>
      </c>
      <c r="B89" s="15" t="s">
        <v>28</v>
      </c>
      <c r="C89" s="16">
        <v>1</v>
      </c>
      <c r="D89" s="17">
        <v>27</v>
      </c>
      <c r="E89" s="18">
        <v>910</v>
      </c>
      <c r="F89" s="19">
        <v>14</v>
      </c>
      <c r="G89" s="15" t="s">
        <v>30</v>
      </c>
      <c r="H89" s="16">
        <v>11</v>
      </c>
      <c r="I89" s="17">
        <v>30</v>
      </c>
      <c r="J89" s="18">
        <v>8720</v>
      </c>
      <c r="K89" s="19">
        <v>6</v>
      </c>
      <c r="L89" s="15" t="s">
        <v>180</v>
      </c>
      <c r="M89" s="16">
        <v>1</v>
      </c>
      <c r="N89" s="17">
        <v>24</v>
      </c>
      <c r="O89" s="18">
        <v>820</v>
      </c>
      <c r="P89" s="19">
        <v>13</v>
      </c>
      <c r="Q89" s="15" t="s">
        <v>25</v>
      </c>
      <c r="R89" s="16">
        <v>8</v>
      </c>
      <c r="S89" s="17">
        <v>28.2</v>
      </c>
      <c r="T89" s="18">
        <v>6170</v>
      </c>
      <c r="U89" s="19">
        <v>6</v>
      </c>
      <c r="V89" s="15" t="s">
        <v>38</v>
      </c>
      <c r="W89" s="16">
        <v>17</v>
      </c>
      <c r="X89" s="17">
        <v>29.7</v>
      </c>
      <c r="Y89" s="18">
        <v>13910</v>
      </c>
      <c r="Z89" s="19">
        <v>1</v>
      </c>
      <c r="AA89" s="20">
        <f>SUM(C89,H89,M89,R89,W89)</f>
        <v>38</v>
      </c>
      <c r="AB89" s="21">
        <f t="shared" ref="AB89:AB102" si="34">SUM(AA89)-27</f>
        <v>11</v>
      </c>
      <c r="AC89" s="46" t="s">
        <v>160</v>
      </c>
      <c r="AE89" s="22">
        <v>2</v>
      </c>
      <c r="AF89" s="14">
        <v>7</v>
      </c>
      <c r="AG89" s="14">
        <v>4</v>
      </c>
      <c r="AH89" s="14">
        <v>24</v>
      </c>
      <c r="AI89" s="14">
        <v>10</v>
      </c>
      <c r="AJ89" s="14">
        <v>-3</v>
      </c>
      <c r="AK89" s="14">
        <v>12</v>
      </c>
      <c r="AL89" s="14">
        <v>-5</v>
      </c>
      <c r="AM89" s="14">
        <v>11</v>
      </c>
      <c r="AN89" s="14">
        <v>-14</v>
      </c>
      <c r="AO89" s="14">
        <v>-7</v>
      </c>
      <c r="AP89" s="14">
        <v>-5</v>
      </c>
      <c r="AQ89" s="14">
        <v>-8</v>
      </c>
      <c r="AR89" s="14">
        <v>-6</v>
      </c>
      <c r="AS89" s="14">
        <v>5</v>
      </c>
      <c r="AT89" s="23">
        <f t="shared" si="33"/>
        <v>1.5625</v>
      </c>
    </row>
    <row r="90" spans="1:46" ht="12.75" customHeight="1" x14ac:dyDescent="0.2">
      <c r="A90" s="14">
        <v>3</v>
      </c>
      <c r="B90" s="15" t="s">
        <v>179</v>
      </c>
      <c r="C90" s="16">
        <v>1</v>
      </c>
      <c r="D90" s="17">
        <v>20</v>
      </c>
      <c r="E90" s="18">
        <v>700</v>
      </c>
      <c r="F90" s="19">
        <v>15</v>
      </c>
      <c r="G90" s="15" t="s">
        <v>70</v>
      </c>
      <c r="H90" s="16">
        <v>2</v>
      </c>
      <c r="I90" s="17">
        <v>26.9</v>
      </c>
      <c r="J90" s="18">
        <v>1670</v>
      </c>
      <c r="K90" s="19">
        <v>12</v>
      </c>
      <c r="L90" s="15" t="s">
        <v>62</v>
      </c>
      <c r="M90" s="16">
        <v>5</v>
      </c>
      <c r="N90" s="17">
        <v>35.200000000000003</v>
      </c>
      <c r="O90" s="18">
        <v>4280</v>
      </c>
      <c r="P90" s="19">
        <v>10</v>
      </c>
      <c r="Q90" s="15" t="s">
        <v>86</v>
      </c>
      <c r="R90" s="16">
        <v>1</v>
      </c>
      <c r="S90" s="17">
        <v>30</v>
      </c>
      <c r="T90" s="18">
        <v>1000</v>
      </c>
      <c r="U90" s="19">
        <v>13</v>
      </c>
      <c r="V90" s="15" t="s">
        <v>20</v>
      </c>
      <c r="W90" s="16">
        <v>13</v>
      </c>
      <c r="X90" s="17">
        <v>33.299999999999997</v>
      </c>
      <c r="Y90" s="18">
        <v>12100</v>
      </c>
      <c r="Z90" s="19">
        <v>2</v>
      </c>
      <c r="AA90" s="20">
        <f t="shared" ref="AA90:AA102" si="35">SUM(C90,H90,M90,R90,W90)</f>
        <v>22</v>
      </c>
      <c r="AB90" s="21">
        <f t="shared" si="34"/>
        <v>-5</v>
      </c>
      <c r="AC90" s="46" t="s">
        <v>161</v>
      </c>
      <c r="AE90" s="22">
        <v>3</v>
      </c>
      <c r="AF90" s="14">
        <v>-14</v>
      </c>
      <c r="AG90" s="14">
        <v>10</v>
      </c>
      <c r="AH90" s="14">
        <v>-5</v>
      </c>
      <c r="AI90" s="14">
        <v>5</v>
      </c>
      <c r="AJ90" s="14">
        <v>-8</v>
      </c>
      <c r="AK90" s="14">
        <v>24</v>
      </c>
      <c r="AL90" s="14">
        <v>-6</v>
      </c>
      <c r="AM90" s="14">
        <v>-7</v>
      </c>
      <c r="AN90" s="14">
        <v>12</v>
      </c>
      <c r="AO90" s="14">
        <v>7</v>
      </c>
      <c r="AP90" s="14">
        <v>0</v>
      </c>
      <c r="AQ90" s="14">
        <v>-5</v>
      </c>
      <c r="AR90" s="14">
        <v>11</v>
      </c>
      <c r="AS90" s="14">
        <v>-3</v>
      </c>
      <c r="AT90" s="23">
        <f t="shared" si="33"/>
        <v>1.3125</v>
      </c>
    </row>
    <row r="91" spans="1:46" ht="12.75" customHeight="1" x14ac:dyDescent="0.2">
      <c r="A91" s="14">
        <v>4</v>
      </c>
      <c r="B91" s="15" t="s">
        <v>77</v>
      </c>
      <c r="C91" s="16">
        <v>7</v>
      </c>
      <c r="D91" s="17">
        <v>33.299999999999997</v>
      </c>
      <c r="E91" s="18">
        <v>6400</v>
      </c>
      <c r="F91" s="19">
        <v>6</v>
      </c>
      <c r="G91" s="15" t="s">
        <v>58</v>
      </c>
      <c r="H91" s="16">
        <v>0</v>
      </c>
      <c r="I91" s="17"/>
      <c r="J91" s="18">
        <v>0</v>
      </c>
      <c r="K91" s="19">
        <v>15</v>
      </c>
      <c r="L91" s="15" t="s">
        <v>27</v>
      </c>
      <c r="M91" s="16">
        <v>6</v>
      </c>
      <c r="N91" s="17">
        <v>40</v>
      </c>
      <c r="O91" s="18">
        <v>5310</v>
      </c>
      <c r="P91" s="19">
        <v>7</v>
      </c>
      <c r="Q91" s="15" t="s">
        <v>174</v>
      </c>
      <c r="R91" s="16">
        <v>6</v>
      </c>
      <c r="S91" s="17">
        <v>22.8</v>
      </c>
      <c r="T91" s="18">
        <v>4590</v>
      </c>
      <c r="U91" s="19">
        <v>7</v>
      </c>
      <c r="V91" s="15" t="s">
        <v>182</v>
      </c>
      <c r="W91" s="16">
        <v>3</v>
      </c>
      <c r="X91" s="17">
        <v>53.5</v>
      </c>
      <c r="Y91" s="18">
        <v>3540</v>
      </c>
      <c r="Z91" s="19">
        <v>8</v>
      </c>
      <c r="AA91" s="20">
        <f t="shared" si="35"/>
        <v>22</v>
      </c>
      <c r="AB91" s="21">
        <f t="shared" si="34"/>
        <v>-5</v>
      </c>
      <c r="AC91" s="46" t="s">
        <v>162</v>
      </c>
      <c r="AE91" s="22">
        <v>4</v>
      </c>
      <c r="AF91" s="14">
        <v>12</v>
      </c>
      <c r="AG91" s="14">
        <v>7</v>
      </c>
      <c r="AH91" s="14">
        <v>5</v>
      </c>
      <c r="AI91" s="14">
        <v>-8</v>
      </c>
      <c r="AJ91" s="14">
        <v>10</v>
      </c>
      <c r="AK91" s="14">
        <v>11</v>
      </c>
      <c r="AL91" s="14">
        <v>-14</v>
      </c>
      <c r="AM91" s="14">
        <v>-5</v>
      </c>
      <c r="AN91" s="14">
        <v>4</v>
      </c>
      <c r="AO91" s="14">
        <v>0</v>
      </c>
      <c r="AP91" s="14">
        <v>-6</v>
      </c>
      <c r="AQ91" s="14">
        <v>24</v>
      </c>
      <c r="AR91" s="14">
        <v>-7</v>
      </c>
      <c r="AS91" s="14">
        <v>-5</v>
      </c>
      <c r="AT91" s="23">
        <f t="shared" si="33"/>
        <v>1.75</v>
      </c>
    </row>
    <row r="92" spans="1:46" ht="12.75" customHeight="1" x14ac:dyDescent="0.2">
      <c r="A92" s="14">
        <v>5</v>
      </c>
      <c r="B92" s="15" t="s">
        <v>67</v>
      </c>
      <c r="C92" s="16">
        <v>3</v>
      </c>
      <c r="D92" s="17">
        <v>29.1</v>
      </c>
      <c r="E92" s="18">
        <v>2520</v>
      </c>
      <c r="F92" s="19">
        <v>10</v>
      </c>
      <c r="G92" s="15" t="s">
        <v>195</v>
      </c>
      <c r="H92" s="16">
        <v>14</v>
      </c>
      <c r="I92" s="17">
        <v>28.7</v>
      </c>
      <c r="J92" s="18">
        <v>11180</v>
      </c>
      <c r="K92" s="19">
        <v>2</v>
      </c>
      <c r="L92" s="15" t="s">
        <v>21</v>
      </c>
      <c r="M92" s="16">
        <v>6</v>
      </c>
      <c r="N92" s="17">
        <v>29.8</v>
      </c>
      <c r="O92" s="18">
        <v>5130</v>
      </c>
      <c r="P92" s="19">
        <v>8</v>
      </c>
      <c r="Q92" s="15" t="s">
        <v>78</v>
      </c>
      <c r="R92" s="16">
        <v>9</v>
      </c>
      <c r="S92" s="17">
        <v>44.6</v>
      </c>
      <c r="T92" s="18">
        <v>8130</v>
      </c>
      <c r="U92" s="19">
        <v>3</v>
      </c>
      <c r="V92" s="15" t="s">
        <v>19</v>
      </c>
      <c r="W92" s="16">
        <v>5</v>
      </c>
      <c r="X92" s="17">
        <v>28.3</v>
      </c>
      <c r="Y92" s="18">
        <v>4040</v>
      </c>
      <c r="Z92" s="19">
        <v>7</v>
      </c>
      <c r="AA92" s="20">
        <f t="shared" si="35"/>
        <v>37</v>
      </c>
      <c r="AB92" s="21">
        <f t="shared" si="34"/>
        <v>10</v>
      </c>
      <c r="AC92" s="46" t="s">
        <v>163</v>
      </c>
      <c r="AE92" s="22">
        <v>5</v>
      </c>
      <c r="AF92" s="14">
        <v>11</v>
      </c>
      <c r="AG92" s="14">
        <v>-5</v>
      </c>
      <c r="AH92" s="14">
        <v>10</v>
      </c>
      <c r="AI92" s="14">
        <v>-14</v>
      </c>
      <c r="AJ92" s="14">
        <v>24</v>
      </c>
      <c r="AK92" s="14">
        <v>-3</v>
      </c>
      <c r="AL92" s="14">
        <v>4</v>
      </c>
      <c r="AM92" s="14">
        <v>-6</v>
      </c>
      <c r="AN92" s="14">
        <v>7</v>
      </c>
      <c r="AO92" s="14">
        <v>5</v>
      </c>
      <c r="AP92" s="14">
        <v>-8</v>
      </c>
      <c r="AQ92" s="14">
        <v>0</v>
      </c>
      <c r="AR92" s="14">
        <v>-5</v>
      </c>
      <c r="AS92" s="14">
        <v>12</v>
      </c>
      <c r="AT92" s="23">
        <f t="shared" si="33"/>
        <v>2</v>
      </c>
    </row>
    <row r="93" spans="1:46" ht="12.75" customHeight="1" x14ac:dyDescent="0.2">
      <c r="A93" s="14">
        <v>6</v>
      </c>
      <c r="B93" s="15" t="s">
        <v>26</v>
      </c>
      <c r="C93" s="16">
        <v>12</v>
      </c>
      <c r="D93" s="17">
        <v>29.1</v>
      </c>
      <c r="E93" s="18">
        <v>10230</v>
      </c>
      <c r="F93" s="19">
        <v>1</v>
      </c>
      <c r="G93" s="15" t="s">
        <v>175</v>
      </c>
      <c r="H93" s="16"/>
      <c r="I93" s="17"/>
      <c r="J93" s="18"/>
      <c r="K93" s="19"/>
      <c r="L93" s="15" t="s">
        <v>59</v>
      </c>
      <c r="M93" s="16">
        <v>10</v>
      </c>
      <c r="N93" s="17">
        <v>31.5</v>
      </c>
      <c r="O93" s="18">
        <v>8620</v>
      </c>
      <c r="P93" s="19">
        <v>3</v>
      </c>
      <c r="Q93" s="15" t="s">
        <v>84</v>
      </c>
      <c r="R93" s="16">
        <v>2</v>
      </c>
      <c r="S93" s="17">
        <v>31</v>
      </c>
      <c r="T93" s="18">
        <v>1970</v>
      </c>
      <c r="U93" s="19">
        <v>10</v>
      </c>
      <c r="V93" s="15" t="s">
        <v>65</v>
      </c>
      <c r="W93" s="16">
        <v>3</v>
      </c>
      <c r="X93" s="17">
        <v>28.1</v>
      </c>
      <c r="Y93" s="18">
        <v>2670</v>
      </c>
      <c r="Z93" s="19">
        <v>8</v>
      </c>
      <c r="AA93" s="20">
        <f t="shared" si="35"/>
        <v>27</v>
      </c>
      <c r="AB93" s="21">
        <f t="shared" si="34"/>
        <v>0</v>
      </c>
      <c r="AC93" s="46" t="s">
        <v>164</v>
      </c>
      <c r="AE93" s="24" t="s">
        <v>35</v>
      </c>
      <c r="AF93" s="24">
        <f>SUM(AF88:AF92)</f>
        <v>20</v>
      </c>
      <c r="AG93" s="24">
        <f t="shared" ref="AG93:AL93" si="36">SUM(AG88:AG92)</f>
        <v>9</v>
      </c>
      <c r="AH93" s="24">
        <f t="shared" si="36"/>
        <v>26</v>
      </c>
      <c r="AI93" s="24">
        <f t="shared" si="36"/>
        <v>-13</v>
      </c>
      <c r="AJ93" s="24">
        <f t="shared" si="36"/>
        <v>35</v>
      </c>
      <c r="AK93" s="24">
        <f t="shared" si="36"/>
        <v>44</v>
      </c>
      <c r="AL93" s="24">
        <f t="shared" si="36"/>
        <v>-11</v>
      </c>
      <c r="AM93" s="24">
        <f>SUM(AM88:AM92)</f>
        <v>-21</v>
      </c>
      <c r="AN93" s="24">
        <f t="shared" ref="AN93:AS93" si="37">SUM(AN88:AN92)</f>
        <v>4</v>
      </c>
      <c r="AO93" s="24">
        <f t="shared" si="37"/>
        <v>2</v>
      </c>
      <c r="AP93" s="24">
        <f t="shared" si="37"/>
        <v>-14</v>
      </c>
      <c r="AQ93" s="24">
        <f t="shared" si="37"/>
        <v>22</v>
      </c>
      <c r="AR93" s="24">
        <f t="shared" si="37"/>
        <v>17</v>
      </c>
      <c r="AS93" s="24">
        <f t="shared" si="37"/>
        <v>16</v>
      </c>
      <c r="AT93" s="23">
        <f t="shared" si="33"/>
        <v>8.5</v>
      </c>
    </row>
    <row r="94" spans="1:46" ht="12.75" customHeight="1" x14ac:dyDescent="0.2">
      <c r="A94" s="14">
        <v>7</v>
      </c>
      <c r="B94" s="15" t="s">
        <v>54</v>
      </c>
      <c r="C94" s="16">
        <v>3</v>
      </c>
      <c r="D94" s="17">
        <v>42</v>
      </c>
      <c r="E94" s="18">
        <v>3180</v>
      </c>
      <c r="F94" s="19">
        <v>9</v>
      </c>
      <c r="G94" s="15" t="s">
        <v>76</v>
      </c>
      <c r="H94" s="16">
        <v>4</v>
      </c>
      <c r="I94" s="17">
        <v>27.3</v>
      </c>
      <c r="J94" s="18">
        <v>3700</v>
      </c>
      <c r="K94" s="19">
        <v>8</v>
      </c>
      <c r="L94" s="15" t="s">
        <v>90</v>
      </c>
      <c r="M94" s="16">
        <v>0</v>
      </c>
      <c r="N94" s="17"/>
      <c r="O94" s="18">
        <v>0</v>
      </c>
      <c r="P94" s="19">
        <v>15</v>
      </c>
      <c r="Q94" s="15" t="s">
        <v>66</v>
      </c>
      <c r="R94" s="16">
        <v>1</v>
      </c>
      <c r="S94" s="17">
        <v>20.100000000000001</v>
      </c>
      <c r="T94" s="18">
        <v>730</v>
      </c>
      <c r="U94" s="19">
        <v>14</v>
      </c>
      <c r="V94" s="15" t="s">
        <v>98</v>
      </c>
      <c r="W94" s="16">
        <v>5</v>
      </c>
      <c r="X94" s="17">
        <v>29</v>
      </c>
      <c r="Y94" s="18">
        <v>4550</v>
      </c>
      <c r="Z94" s="19">
        <v>6</v>
      </c>
      <c r="AA94" s="20">
        <f t="shared" si="35"/>
        <v>13</v>
      </c>
      <c r="AB94" s="21">
        <f t="shared" si="34"/>
        <v>-14</v>
      </c>
      <c r="AC94" s="46" t="s">
        <v>165</v>
      </c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5"/>
    </row>
    <row r="95" spans="1:46" ht="12.75" customHeight="1" x14ac:dyDescent="0.2">
      <c r="A95" s="14">
        <v>8</v>
      </c>
      <c r="B95" s="15" t="s">
        <v>83</v>
      </c>
      <c r="C95" s="16">
        <v>10</v>
      </c>
      <c r="D95" s="17">
        <v>41</v>
      </c>
      <c r="E95" s="18">
        <v>8440</v>
      </c>
      <c r="F95" s="19">
        <v>4</v>
      </c>
      <c r="G95" s="15" t="s">
        <v>79</v>
      </c>
      <c r="H95" s="16">
        <v>6</v>
      </c>
      <c r="I95" s="17">
        <v>29.5</v>
      </c>
      <c r="J95" s="18">
        <v>4830</v>
      </c>
      <c r="K95" s="19">
        <v>7</v>
      </c>
      <c r="L95" s="15" t="s">
        <v>29</v>
      </c>
      <c r="M95" s="16">
        <v>5</v>
      </c>
      <c r="N95" s="17">
        <v>31.5</v>
      </c>
      <c r="O95" s="18">
        <v>4490</v>
      </c>
      <c r="P95" s="19">
        <v>9</v>
      </c>
      <c r="Q95" s="15" t="s">
        <v>175</v>
      </c>
      <c r="R95" s="16"/>
      <c r="S95" s="17"/>
      <c r="T95" s="18"/>
      <c r="U95" s="19"/>
      <c r="V95" s="15" t="s">
        <v>192</v>
      </c>
      <c r="W95" s="16">
        <v>3</v>
      </c>
      <c r="X95" s="17">
        <v>22</v>
      </c>
      <c r="Y95" s="18">
        <v>2250</v>
      </c>
      <c r="Z95" s="19">
        <v>11</v>
      </c>
      <c r="AA95" s="20">
        <f t="shared" si="35"/>
        <v>24</v>
      </c>
      <c r="AB95" s="21">
        <f t="shared" si="34"/>
        <v>-3</v>
      </c>
      <c r="AC95" s="46" t="s">
        <v>166</v>
      </c>
      <c r="AE95" s="67" t="s">
        <v>36</v>
      </c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</row>
    <row r="96" spans="1:46" ht="12.75" customHeight="1" x14ac:dyDescent="0.2">
      <c r="A96" s="14">
        <v>9</v>
      </c>
      <c r="B96" s="15" t="s">
        <v>96</v>
      </c>
      <c r="C96" s="16">
        <v>2</v>
      </c>
      <c r="D96" s="17">
        <v>23.5</v>
      </c>
      <c r="E96" s="18">
        <v>1580</v>
      </c>
      <c r="F96" s="19">
        <v>12</v>
      </c>
      <c r="G96" s="15" t="s">
        <v>181</v>
      </c>
      <c r="H96" s="16">
        <v>4</v>
      </c>
      <c r="I96" s="17">
        <v>33</v>
      </c>
      <c r="J96" s="18">
        <v>3580</v>
      </c>
      <c r="K96" s="19">
        <v>9</v>
      </c>
      <c r="L96" s="15" t="s">
        <v>69</v>
      </c>
      <c r="M96" s="16">
        <v>4</v>
      </c>
      <c r="N96" s="17">
        <v>29.5</v>
      </c>
      <c r="O96" s="18">
        <v>3280</v>
      </c>
      <c r="P96" s="19">
        <v>11</v>
      </c>
      <c r="Q96" s="15" t="s">
        <v>56</v>
      </c>
      <c r="R96" s="16">
        <v>2</v>
      </c>
      <c r="S96" s="17">
        <v>43</v>
      </c>
      <c r="T96" s="18">
        <v>2540</v>
      </c>
      <c r="U96" s="19">
        <v>9</v>
      </c>
      <c r="V96" s="15" t="s">
        <v>53</v>
      </c>
      <c r="W96" s="16">
        <v>9</v>
      </c>
      <c r="X96" s="17">
        <v>29.5</v>
      </c>
      <c r="Y96" s="18">
        <v>7260</v>
      </c>
      <c r="Z96" s="19">
        <v>3</v>
      </c>
      <c r="AA96" s="20">
        <f t="shared" si="35"/>
        <v>21</v>
      </c>
      <c r="AB96" s="21">
        <f t="shared" si="34"/>
        <v>-6</v>
      </c>
      <c r="AC96" s="46" t="s">
        <v>167</v>
      </c>
      <c r="AE96" s="12" t="s">
        <v>34</v>
      </c>
      <c r="AF96" s="54" t="s">
        <v>42</v>
      </c>
      <c r="AG96" s="54" t="s">
        <v>39</v>
      </c>
      <c r="AH96" s="54" t="s">
        <v>44</v>
      </c>
      <c r="AI96" s="54" t="s">
        <v>40</v>
      </c>
      <c r="AJ96" s="54" t="s">
        <v>45</v>
      </c>
      <c r="AK96" s="54" t="s">
        <v>43</v>
      </c>
      <c r="AL96" s="54" t="s">
        <v>41</v>
      </c>
      <c r="AM96" s="54" t="s">
        <v>47</v>
      </c>
      <c r="AN96" s="54" t="s">
        <v>49</v>
      </c>
      <c r="AO96" s="54" t="s">
        <v>113</v>
      </c>
      <c r="AP96" s="54" t="s">
        <v>100</v>
      </c>
      <c r="AQ96" s="54" t="s">
        <v>46</v>
      </c>
      <c r="AR96" s="54" t="s">
        <v>184</v>
      </c>
      <c r="AS96" s="54" t="s">
        <v>48</v>
      </c>
      <c r="AT96" s="13" t="s">
        <v>24</v>
      </c>
    </row>
    <row r="97" spans="1:46" ht="12.75" customHeight="1" x14ac:dyDescent="0.2">
      <c r="A97" s="14">
        <v>10</v>
      </c>
      <c r="B97" s="15" t="s">
        <v>22</v>
      </c>
      <c r="C97" s="16">
        <v>10</v>
      </c>
      <c r="D97" s="17">
        <v>29.5</v>
      </c>
      <c r="E97" s="18">
        <v>8470</v>
      </c>
      <c r="F97" s="19">
        <v>3</v>
      </c>
      <c r="G97" s="15" t="s">
        <v>92</v>
      </c>
      <c r="H97" s="16">
        <v>12</v>
      </c>
      <c r="I97" s="17">
        <v>29</v>
      </c>
      <c r="J97" s="18">
        <v>9510</v>
      </c>
      <c r="K97" s="19">
        <v>5</v>
      </c>
      <c r="L97" s="15" t="s">
        <v>75</v>
      </c>
      <c r="M97" s="16">
        <v>6</v>
      </c>
      <c r="N97" s="17">
        <v>35.6</v>
      </c>
      <c r="O97" s="18">
        <v>5610</v>
      </c>
      <c r="P97" s="19">
        <v>5</v>
      </c>
      <c r="Q97" s="15" t="s">
        <v>33</v>
      </c>
      <c r="R97" s="16">
        <v>11</v>
      </c>
      <c r="S97" s="17">
        <v>36.799999999999997</v>
      </c>
      <c r="T97" s="18">
        <v>9770</v>
      </c>
      <c r="U97" s="19">
        <v>1</v>
      </c>
      <c r="V97" s="15" t="s">
        <v>87</v>
      </c>
      <c r="W97" s="16">
        <v>0</v>
      </c>
      <c r="X97" s="17"/>
      <c r="Y97" s="18">
        <v>0</v>
      </c>
      <c r="Z97" s="19">
        <v>15</v>
      </c>
      <c r="AA97" s="20">
        <f t="shared" si="35"/>
        <v>39</v>
      </c>
      <c r="AB97" s="21">
        <f t="shared" si="34"/>
        <v>12</v>
      </c>
      <c r="AC97" s="46" t="s">
        <v>168</v>
      </c>
      <c r="AE97" s="22">
        <v>1</v>
      </c>
      <c r="AF97" s="14">
        <v>11</v>
      </c>
      <c r="AG97" s="14">
        <v>10</v>
      </c>
      <c r="AH97" s="14">
        <v>3</v>
      </c>
      <c r="AI97" s="14">
        <v>2</v>
      </c>
      <c r="AJ97" s="14">
        <v>10</v>
      </c>
      <c r="AK97" s="14">
        <v>12</v>
      </c>
      <c r="AL97" s="14">
        <v>3</v>
      </c>
      <c r="AM97" s="14">
        <v>3</v>
      </c>
      <c r="AN97" s="14">
        <v>7</v>
      </c>
      <c r="AO97" s="14">
        <v>10</v>
      </c>
      <c r="AP97" s="14">
        <v>1</v>
      </c>
      <c r="AQ97" s="14">
        <v>1</v>
      </c>
      <c r="AR97" s="14">
        <v>2</v>
      </c>
      <c r="AS97" s="14">
        <v>4</v>
      </c>
      <c r="AT97" s="23">
        <f t="shared" ref="AT97:AT102" si="38">SUM(AF97:AS97)/16</f>
        <v>4.9375</v>
      </c>
    </row>
    <row r="98" spans="1:46" ht="12.75" customHeight="1" x14ac:dyDescent="0.2">
      <c r="A98" s="14">
        <v>11</v>
      </c>
      <c r="B98" s="15" t="s">
        <v>72</v>
      </c>
      <c r="C98" s="16">
        <v>10</v>
      </c>
      <c r="D98" s="17">
        <v>29</v>
      </c>
      <c r="E98" s="18">
        <v>8260</v>
      </c>
      <c r="F98" s="19">
        <v>5</v>
      </c>
      <c r="G98" s="15" t="s">
        <v>80</v>
      </c>
      <c r="H98" s="16">
        <v>2</v>
      </c>
      <c r="I98" s="17">
        <v>31</v>
      </c>
      <c r="J98" s="18">
        <v>1730</v>
      </c>
      <c r="K98" s="19">
        <v>11</v>
      </c>
      <c r="L98" s="15" t="s">
        <v>55</v>
      </c>
      <c r="M98" s="16">
        <v>3</v>
      </c>
      <c r="N98" s="17">
        <v>22</v>
      </c>
      <c r="O98" s="18">
        <v>2220</v>
      </c>
      <c r="P98" s="19">
        <v>12</v>
      </c>
      <c r="Q98" s="15" t="s">
        <v>183</v>
      </c>
      <c r="R98" s="16">
        <v>2</v>
      </c>
      <c r="S98" s="17">
        <v>25.1</v>
      </c>
      <c r="T98" s="18">
        <v>1670</v>
      </c>
      <c r="U98" s="19">
        <v>11</v>
      </c>
      <c r="V98" s="15" t="s">
        <v>177</v>
      </c>
      <c r="W98" s="16">
        <v>3</v>
      </c>
      <c r="X98" s="17">
        <v>24</v>
      </c>
      <c r="Y98" s="18">
        <v>2250</v>
      </c>
      <c r="Z98" s="19">
        <v>10</v>
      </c>
      <c r="AA98" s="20">
        <f t="shared" si="35"/>
        <v>20</v>
      </c>
      <c r="AB98" s="21">
        <f t="shared" si="34"/>
        <v>-7</v>
      </c>
      <c r="AC98" s="46" t="s">
        <v>169</v>
      </c>
      <c r="AE98" s="22">
        <v>2</v>
      </c>
      <c r="AF98" s="14">
        <v>12</v>
      </c>
      <c r="AG98" s="14">
        <v>10</v>
      </c>
      <c r="AH98" s="14">
        <v>20</v>
      </c>
      <c r="AI98" s="14">
        <v>14</v>
      </c>
      <c r="AJ98" s="14">
        <v>6</v>
      </c>
      <c r="AK98" s="14">
        <v>12</v>
      </c>
      <c r="AL98" s="14">
        <v>2</v>
      </c>
      <c r="AM98" s="14">
        <v>11</v>
      </c>
      <c r="AN98" s="14">
        <v>4</v>
      </c>
      <c r="AO98" s="14">
        <v>2</v>
      </c>
      <c r="AP98" s="14">
        <v>0</v>
      </c>
      <c r="AQ98" s="14">
        <v>0</v>
      </c>
      <c r="AR98" s="14">
        <v>4</v>
      </c>
      <c r="AS98" s="14">
        <v>2</v>
      </c>
      <c r="AT98" s="23">
        <f t="shared" si="38"/>
        <v>6.1875</v>
      </c>
    </row>
    <row r="99" spans="1:46" ht="12.75" customHeight="1" x14ac:dyDescent="0.2">
      <c r="A99" s="14">
        <v>12</v>
      </c>
      <c r="B99" s="15" t="s">
        <v>63</v>
      </c>
      <c r="C99" s="16">
        <v>3</v>
      </c>
      <c r="D99" s="17">
        <v>34.4</v>
      </c>
      <c r="E99" s="18">
        <v>3270</v>
      </c>
      <c r="F99" s="19">
        <v>7</v>
      </c>
      <c r="G99" s="15" t="s">
        <v>64</v>
      </c>
      <c r="H99" s="16">
        <v>0</v>
      </c>
      <c r="I99" s="17"/>
      <c r="J99" s="18">
        <v>0</v>
      </c>
      <c r="K99" s="19">
        <v>15</v>
      </c>
      <c r="L99" s="15" t="s">
        <v>32</v>
      </c>
      <c r="M99" s="16">
        <v>6</v>
      </c>
      <c r="N99" s="17">
        <v>39.5</v>
      </c>
      <c r="O99" s="18">
        <v>5520</v>
      </c>
      <c r="P99" s="19">
        <v>6</v>
      </c>
      <c r="Q99" s="15" t="s">
        <v>95</v>
      </c>
      <c r="R99" s="16">
        <v>4</v>
      </c>
      <c r="S99" s="17">
        <v>32</v>
      </c>
      <c r="T99" s="18">
        <v>3910</v>
      </c>
      <c r="U99" s="19">
        <v>8</v>
      </c>
      <c r="V99" s="15" t="s">
        <v>57</v>
      </c>
      <c r="W99" s="16">
        <v>6</v>
      </c>
      <c r="X99" s="17">
        <v>32.6</v>
      </c>
      <c r="Y99" s="18">
        <v>5610</v>
      </c>
      <c r="Z99" s="19">
        <v>5</v>
      </c>
      <c r="AA99" s="20">
        <f t="shared" si="35"/>
        <v>19</v>
      </c>
      <c r="AB99" s="21">
        <f t="shared" si="34"/>
        <v>-8</v>
      </c>
      <c r="AC99" s="46" t="s">
        <v>170</v>
      </c>
      <c r="AE99" s="22">
        <v>3</v>
      </c>
      <c r="AF99" s="14">
        <v>0</v>
      </c>
      <c r="AG99" s="14">
        <v>6</v>
      </c>
      <c r="AH99" s="14">
        <v>5</v>
      </c>
      <c r="AI99" s="14">
        <v>16</v>
      </c>
      <c r="AJ99" s="14">
        <v>6</v>
      </c>
      <c r="AK99" s="14">
        <v>19</v>
      </c>
      <c r="AL99" s="14">
        <v>4</v>
      </c>
      <c r="AM99" s="14">
        <v>3</v>
      </c>
      <c r="AN99" s="14">
        <v>6</v>
      </c>
      <c r="AO99" s="14">
        <v>10</v>
      </c>
      <c r="AP99" s="14">
        <v>10</v>
      </c>
      <c r="AQ99" s="14">
        <v>6</v>
      </c>
      <c r="AR99" s="14">
        <v>1</v>
      </c>
      <c r="AS99" s="14">
        <v>5</v>
      </c>
      <c r="AT99" s="23">
        <f t="shared" si="38"/>
        <v>6.0625</v>
      </c>
    </row>
    <row r="100" spans="1:46" ht="12.75" customHeight="1" x14ac:dyDescent="0.2">
      <c r="A100" s="14">
        <v>13</v>
      </c>
      <c r="B100" s="15" t="s">
        <v>91</v>
      </c>
      <c r="C100" s="16">
        <v>11</v>
      </c>
      <c r="D100" s="17">
        <v>26.8</v>
      </c>
      <c r="E100" s="18">
        <v>8720</v>
      </c>
      <c r="F100" s="19">
        <v>2</v>
      </c>
      <c r="G100" s="15" t="s">
        <v>71</v>
      </c>
      <c r="H100" s="16">
        <v>10</v>
      </c>
      <c r="I100" s="17">
        <v>51.5</v>
      </c>
      <c r="J100" s="18">
        <v>10030</v>
      </c>
      <c r="K100" s="19">
        <v>3</v>
      </c>
      <c r="L100" s="15" t="s">
        <v>175</v>
      </c>
      <c r="M100" s="16"/>
      <c r="N100" s="17"/>
      <c r="O100" s="18"/>
      <c r="P100" s="19"/>
      <c r="Q100" s="15" t="s">
        <v>73</v>
      </c>
      <c r="R100" s="16">
        <v>1</v>
      </c>
      <c r="S100" s="17">
        <v>47.2</v>
      </c>
      <c r="T100" s="18">
        <v>1540</v>
      </c>
      <c r="U100" s="19">
        <v>12</v>
      </c>
      <c r="V100" s="15" t="s">
        <v>68</v>
      </c>
      <c r="W100" s="16">
        <v>9</v>
      </c>
      <c r="X100" s="17">
        <v>28.5</v>
      </c>
      <c r="Y100" s="18">
        <v>7140</v>
      </c>
      <c r="Z100" s="19">
        <v>4</v>
      </c>
      <c r="AA100" s="20">
        <f t="shared" si="35"/>
        <v>31</v>
      </c>
      <c r="AB100" s="21">
        <f t="shared" si="34"/>
        <v>4</v>
      </c>
      <c r="AC100" s="46" t="s">
        <v>171</v>
      </c>
      <c r="AE100" s="22">
        <v>4</v>
      </c>
      <c r="AF100" s="14">
        <v>11</v>
      </c>
      <c r="AG100" s="14">
        <v>8</v>
      </c>
      <c r="AH100" s="14">
        <v>11</v>
      </c>
      <c r="AI100" s="14">
        <v>4</v>
      </c>
      <c r="AJ100" s="14">
        <v>9</v>
      </c>
      <c r="AK100" s="14">
        <v>8</v>
      </c>
      <c r="AL100" s="14">
        <v>1</v>
      </c>
      <c r="AM100" s="14">
        <v>6</v>
      </c>
      <c r="AN100" s="14">
        <v>1</v>
      </c>
      <c r="AO100" s="14">
        <v>2</v>
      </c>
      <c r="AP100" s="14">
        <v>2</v>
      </c>
      <c r="AQ100" s="14">
        <v>9</v>
      </c>
      <c r="AR100" s="14">
        <v>2</v>
      </c>
      <c r="AS100" s="14">
        <v>1</v>
      </c>
      <c r="AT100" s="23">
        <f t="shared" si="38"/>
        <v>4.6875</v>
      </c>
    </row>
    <row r="101" spans="1:46" ht="12.75" customHeight="1" x14ac:dyDescent="0.2">
      <c r="A101" s="14">
        <v>14</v>
      </c>
      <c r="B101" s="15" t="s">
        <v>186</v>
      </c>
      <c r="C101" s="16">
        <v>2</v>
      </c>
      <c r="D101" s="17">
        <v>29</v>
      </c>
      <c r="E101" s="18">
        <v>1850</v>
      </c>
      <c r="F101" s="19">
        <v>11</v>
      </c>
      <c r="G101" s="15" t="s">
        <v>61</v>
      </c>
      <c r="H101" s="16">
        <v>20</v>
      </c>
      <c r="I101" s="17">
        <v>29.3</v>
      </c>
      <c r="J101" s="18">
        <v>16430</v>
      </c>
      <c r="K101" s="19">
        <v>1</v>
      </c>
      <c r="L101" s="15" t="s">
        <v>94</v>
      </c>
      <c r="M101" s="16">
        <v>19</v>
      </c>
      <c r="N101" s="17">
        <v>30</v>
      </c>
      <c r="O101" s="18">
        <v>15160</v>
      </c>
      <c r="P101" s="19">
        <v>1</v>
      </c>
      <c r="Q101" s="15" t="s">
        <v>23</v>
      </c>
      <c r="R101" s="16">
        <v>9</v>
      </c>
      <c r="S101" s="17">
        <v>23</v>
      </c>
      <c r="T101" s="18">
        <v>6570</v>
      </c>
      <c r="U101" s="19">
        <v>5</v>
      </c>
      <c r="V101" s="15" t="s">
        <v>178</v>
      </c>
      <c r="W101" s="16">
        <v>1</v>
      </c>
      <c r="X101" s="17">
        <v>20.5</v>
      </c>
      <c r="Y101" s="18">
        <v>730</v>
      </c>
      <c r="Z101" s="19">
        <v>13</v>
      </c>
      <c r="AA101" s="20">
        <f t="shared" si="35"/>
        <v>51</v>
      </c>
      <c r="AB101" s="21">
        <f t="shared" si="34"/>
        <v>24</v>
      </c>
      <c r="AC101" s="46" t="s">
        <v>172</v>
      </c>
      <c r="AE101" s="22">
        <v>5</v>
      </c>
      <c r="AF101" s="14">
        <v>17</v>
      </c>
      <c r="AG101" s="14">
        <v>13</v>
      </c>
      <c r="AH101" s="14">
        <v>5</v>
      </c>
      <c r="AI101" s="14">
        <v>5</v>
      </c>
      <c r="AJ101" s="14">
        <v>1</v>
      </c>
      <c r="AK101" s="14">
        <v>3</v>
      </c>
      <c r="AL101" s="14">
        <v>9</v>
      </c>
      <c r="AM101" s="14">
        <v>9</v>
      </c>
      <c r="AN101" s="14">
        <v>0</v>
      </c>
      <c r="AO101" s="14">
        <v>2</v>
      </c>
      <c r="AP101" s="14">
        <v>6</v>
      </c>
      <c r="AQ101" s="14">
        <v>3</v>
      </c>
      <c r="AR101" s="14">
        <v>3</v>
      </c>
      <c r="AS101" s="14">
        <v>0</v>
      </c>
      <c r="AT101" s="23">
        <f t="shared" si="38"/>
        <v>4.75</v>
      </c>
    </row>
    <row r="102" spans="1:46" ht="12.75" customHeight="1" x14ac:dyDescent="0.2">
      <c r="A102" s="14">
        <v>15</v>
      </c>
      <c r="B102" s="15" t="s">
        <v>85</v>
      </c>
      <c r="C102" s="16">
        <v>4</v>
      </c>
      <c r="D102" s="17">
        <v>27.5</v>
      </c>
      <c r="E102" s="18">
        <v>3190</v>
      </c>
      <c r="F102" s="19">
        <v>8</v>
      </c>
      <c r="G102" s="15" t="s">
        <v>89</v>
      </c>
      <c r="H102" s="16">
        <v>12</v>
      </c>
      <c r="I102" s="17">
        <v>30.3</v>
      </c>
      <c r="J102" s="18">
        <v>9810</v>
      </c>
      <c r="K102" s="19">
        <v>4</v>
      </c>
      <c r="L102" s="15" t="s">
        <v>81</v>
      </c>
      <c r="M102" s="16">
        <v>10</v>
      </c>
      <c r="N102" s="17">
        <v>24.5</v>
      </c>
      <c r="O102" s="18">
        <v>7720</v>
      </c>
      <c r="P102" s="19">
        <v>4</v>
      </c>
      <c r="Q102" s="15" t="s">
        <v>31</v>
      </c>
      <c r="R102" s="16">
        <v>8</v>
      </c>
      <c r="S102" s="17">
        <v>30.8</v>
      </c>
      <c r="T102" s="18">
        <v>6710</v>
      </c>
      <c r="U102" s="19">
        <v>4</v>
      </c>
      <c r="V102" s="15" t="s">
        <v>74</v>
      </c>
      <c r="W102" s="16">
        <v>0</v>
      </c>
      <c r="X102" s="17"/>
      <c r="Y102" s="18">
        <v>0</v>
      </c>
      <c r="Z102" s="19">
        <v>15</v>
      </c>
      <c r="AA102" s="20">
        <f t="shared" si="35"/>
        <v>34</v>
      </c>
      <c r="AB102" s="21">
        <f t="shared" si="34"/>
        <v>7</v>
      </c>
      <c r="AC102" s="46" t="s">
        <v>173</v>
      </c>
      <c r="AE102" s="24" t="s">
        <v>35</v>
      </c>
      <c r="AF102" s="24">
        <f>SUM(AF97:AF101)</f>
        <v>51</v>
      </c>
      <c r="AG102" s="24">
        <f t="shared" ref="AG102:AL102" si="39">SUM(AG97:AG101)</f>
        <v>47</v>
      </c>
      <c r="AH102" s="24">
        <f t="shared" si="39"/>
        <v>44</v>
      </c>
      <c r="AI102" s="24">
        <f t="shared" si="39"/>
        <v>41</v>
      </c>
      <c r="AJ102" s="24">
        <f t="shared" si="39"/>
        <v>32</v>
      </c>
      <c r="AK102" s="24">
        <f t="shared" si="39"/>
        <v>54</v>
      </c>
      <c r="AL102" s="24">
        <f t="shared" si="39"/>
        <v>19</v>
      </c>
      <c r="AM102" s="24">
        <f>SUM(AM97:AM101)</f>
        <v>32</v>
      </c>
      <c r="AN102" s="24">
        <f t="shared" ref="AN102:AS102" si="40">SUM(AN97:AN101)</f>
        <v>18</v>
      </c>
      <c r="AO102" s="24">
        <f t="shared" si="40"/>
        <v>26</v>
      </c>
      <c r="AP102" s="24">
        <f t="shared" si="40"/>
        <v>19</v>
      </c>
      <c r="AQ102" s="24">
        <f t="shared" si="40"/>
        <v>19</v>
      </c>
      <c r="AR102" s="24">
        <f t="shared" si="40"/>
        <v>12</v>
      </c>
      <c r="AS102" s="24">
        <f t="shared" si="40"/>
        <v>12</v>
      </c>
      <c r="AT102" s="23">
        <f t="shared" si="38"/>
        <v>26.625</v>
      </c>
    </row>
    <row r="103" spans="1:46" ht="12.75" customHeight="1" x14ac:dyDescent="0.2">
      <c r="A103" s="12"/>
      <c r="B103" s="28"/>
      <c r="C103" s="29"/>
      <c r="D103" s="30"/>
      <c r="E103" s="31"/>
      <c r="F103" s="32"/>
      <c r="G103" s="28"/>
      <c r="H103" s="29"/>
      <c r="I103" s="30"/>
      <c r="J103" s="31"/>
      <c r="K103" s="32"/>
      <c r="L103" s="28"/>
      <c r="M103" s="29"/>
      <c r="N103" s="30"/>
      <c r="O103" s="31"/>
      <c r="P103" s="32"/>
      <c r="Q103" s="28"/>
      <c r="R103" s="29"/>
      <c r="S103" s="30"/>
      <c r="T103" s="31"/>
      <c r="U103" s="32"/>
      <c r="V103" s="28"/>
      <c r="W103" s="29"/>
      <c r="X103" s="30"/>
      <c r="Y103" s="31"/>
      <c r="Z103" s="32"/>
      <c r="AA103" s="33"/>
      <c r="AB103" s="34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7"/>
    </row>
    <row r="104" spans="1:46" ht="12.75" customHeight="1" x14ac:dyDescent="0.2">
      <c r="A104" s="12"/>
      <c r="B104" s="28"/>
      <c r="C104" s="29"/>
      <c r="D104" s="30"/>
      <c r="E104" s="31"/>
      <c r="F104" s="32"/>
      <c r="G104" s="28"/>
      <c r="H104" s="29"/>
      <c r="I104" s="30"/>
      <c r="J104" s="31"/>
      <c r="K104" s="32"/>
      <c r="L104" s="28"/>
      <c r="M104" s="29"/>
      <c r="N104" s="30"/>
      <c r="O104" s="31"/>
      <c r="P104" s="32"/>
      <c r="Q104" s="28"/>
      <c r="R104" s="29"/>
      <c r="S104" s="30"/>
      <c r="T104" s="31"/>
      <c r="U104" s="32"/>
      <c r="V104" s="28"/>
      <c r="W104" s="29"/>
      <c r="X104" s="30"/>
      <c r="Y104" s="31"/>
      <c r="Z104" s="32"/>
      <c r="AA104" s="33"/>
      <c r="AB104" s="34"/>
      <c r="AE104" s="67" t="s">
        <v>37</v>
      </c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</row>
    <row r="105" spans="1:46" ht="12.75" customHeight="1" x14ac:dyDescent="0.2">
      <c r="A105" s="12"/>
      <c r="B105" s="28"/>
      <c r="C105" s="29"/>
      <c r="D105" s="30"/>
      <c r="E105" s="31"/>
      <c r="F105" s="32"/>
      <c r="G105" s="28"/>
      <c r="H105" s="29"/>
      <c r="I105" s="30"/>
      <c r="J105" s="31"/>
      <c r="K105" s="32"/>
      <c r="L105" s="28"/>
      <c r="M105" s="29"/>
      <c r="N105" s="30"/>
      <c r="O105" s="31"/>
      <c r="P105" s="32"/>
      <c r="Q105" s="28"/>
      <c r="R105" s="29"/>
      <c r="S105" s="30"/>
      <c r="T105" s="31"/>
      <c r="U105" s="32"/>
      <c r="V105" s="28"/>
      <c r="W105" s="29"/>
      <c r="X105" s="30"/>
      <c r="Y105" s="31"/>
      <c r="Z105" s="32"/>
      <c r="AA105" s="33"/>
      <c r="AB105" s="34"/>
      <c r="AE105" s="12" t="s">
        <v>34</v>
      </c>
      <c r="AF105" s="54" t="s">
        <v>42</v>
      </c>
      <c r="AG105" s="54" t="s">
        <v>39</v>
      </c>
      <c r="AH105" s="54" t="s">
        <v>44</v>
      </c>
      <c r="AI105" s="54" t="s">
        <v>40</v>
      </c>
      <c r="AJ105" s="54" t="s">
        <v>45</v>
      </c>
      <c r="AK105" s="54" t="s">
        <v>43</v>
      </c>
      <c r="AL105" s="54" t="s">
        <v>41</v>
      </c>
      <c r="AM105" s="54" t="s">
        <v>47</v>
      </c>
      <c r="AN105" s="54" t="s">
        <v>49</v>
      </c>
      <c r="AO105" s="54" t="s">
        <v>113</v>
      </c>
      <c r="AP105" s="54" t="s">
        <v>100</v>
      </c>
      <c r="AQ105" s="54" t="s">
        <v>46</v>
      </c>
      <c r="AR105" s="54" t="s">
        <v>184</v>
      </c>
      <c r="AS105" s="54" t="s">
        <v>48</v>
      </c>
      <c r="AT105" s="23" t="s">
        <v>24</v>
      </c>
    </row>
    <row r="106" spans="1:46" ht="12.75" customHeight="1" x14ac:dyDescent="0.2">
      <c r="A106" s="12"/>
      <c r="B106" s="28"/>
      <c r="C106" s="29"/>
      <c r="D106" s="30"/>
      <c r="E106" s="31"/>
      <c r="F106" s="32"/>
      <c r="G106" s="28"/>
      <c r="H106" s="29"/>
      <c r="I106" s="30"/>
      <c r="J106" s="31"/>
      <c r="K106" s="32"/>
      <c r="L106" s="28"/>
      <c r="M106" s="29"/>
      <c r="N106" s="30"/>
      <c r="O106" s="31"/>
      <c r="P106" s="32"/>
      <c r="Q106" s="28"/>
      <c r="R106" s="29"/>
      <c r="S106" s="30"/>
      <c r="T106" s="31"/>
      <c r="U106" s="32"/>
      <c r="V106" s="28"/>
      <c r="W106" s="29"/>
      <c r="X106" s="30"/>
      <c r="Y106" s="31"/>
      <c r="Z106" s="32"/>
      <c r="AA106" s="33"/>
      <c r="AB106" s="34"/>
      <c r="AE106" s="22">
        <v>1</v>
      </c>
      <c r="AF106" s="14">
        <v>5</v>
      </c>
      <c r="AG106" s="14">
        <v>5</v>
      </c>
      <c r="AH106" s="14">
        <v>2</v>
      </c>
      <c r="AI106" s="14">
        <v>2</v>
      </c>
      <c r="AJ106" s="14">
        <v>3</v>
      </c>
      <c r="AK106" s="14">
        <v>5</v>
      </c>
      <c r="AL106" s="14">
        <v>1</v>
      </c>
      <c r="AM106" s="14">
        <v>3</v>
      </c>
      <c r="AN106" s="14">
        <v>5</v>
      </c>
      <c r="AO106" s="14">
        <v>5</v>
      </c>
      <c r="AP106" s="14">
        <v>1</v>
      </c>
      <c r="AQ106" s="14">
        <v>2</v>
      </c>
      <c r="AR106" s="14">
        <v>2</v>
      </c>
      <c r="AS106" s="14">
        <v>2</v>
      </c>
      <c r="AT106" s="23">
        <f t="shared" ref="AT106:AT111" si="41">SUM(AF106:AS106)/16</f>
        <v>2.6875</v>
      </c>
    </row>
    <row r="107" spans="1:46" ht="12.75" customHeight="1" x14ac:dyDescent="0.2">
      <c r="A107" s="12"/>
      <c r="B107" s="28"/>
      <c r="C107" s="29"/>
      <c r="D107" s="30"/>
      <c r="E107" s="31"/>
      <c r="F107" s="32"/>
      <c r="G107" s="28"/>
      <c r="H107" s="29"/>
      <c r="I107" s="30"/>
      <c r="J107" s="31"/>
      <c r="K107" s="32"/>
      <c r="L107" s="28"/>
      <c r="M107" s="29"/>
      <c r="N107" s="30"/>
      <c r="O107" s="31"/>
      <c r="P107" s="32"/>
      <c r="Q107" s="28"/>
      <c r="R107" s="29"/>
      <c r="S107" s="30"/>
      <c r="T107" s="31"/>
      <c r="U107" s="32"/>
      <c r="V107" s="28"/>
      <c r="W107" s="29"/>
      <c r="X107" s="30"/>
      <c r="Y107" s="31"/>
      <c r="Z107" s="32"/>
      <c r="AA107" s="33"/>
      <c r="AB107" s="34"/>
      <c r="AE107" s="22">
        <v>2</v>
      </c>
      <c r="AF107" s="14">
        <v>5</v>
      </c>
      <c r="AG107" s="14">
        <v>4</v>
      </c>
      <c r="AH107" s="14">
        <v>5</v>
      </c>
      <c r="AI107" s="14">
        <v>5</v>
      </c>
      <c r="AJ107" s="14">
        <v>4</v>
      </c>
      <c r="AK107" s="14">
        <v>5</v>
      </c>
      <c r="AL107" s="14">
        <v>3</v>
      </c>
      <c r="AM107" s="14">
        <v>4</v>
      </c>
      <c r="AN107" s="14">
        <v>4</v>
      </c>
      <c r="AO107" s="14">
        <v>2</v>
      </c>
      <c r="AP107" s="14">
        <v>1</v>
      </c>
      <c r="AQ107" s="14">
        <v>1</v>
      </c>
      <c r="AR107" s="14">
        <v>3</v>
      </c>
      <c r="AS107" s="14">
        <v>3</v>
      </c>
      <c r="AT107" s="23">
        <f t="shared" si="41"/>
        <v>3.0625</v>
      </c>
    </row>
    <row r="108" spans="1:46" ht="12.75" customHeight="1" x14ac:dyDescent="0.2">
      <c r="A108" s="35" t="s">
        <v>51</v>
      </c>
      <c r="B108" s="68" t="s">
        <v>3</v>
      </c>
      <c r="C108" s="68"/>
      <c r="D108" s="68"/>
      <c r="E108" s="68"/>
      <c r="F108" s="68"/>
      <c r="G108" s="68" t="s">
        <v>6</v>
      </c>
      <c r="H108" s="68"/>
      <c r="I108" s="68"/>
      <c r="J108" s="68"/>
      <c r="K108" s="68"/>
      <c r="L108" s="68" t="s">
        <v>5</v>
      </c>
      <c r="M108" s="68"/>
      <c r="N108" s="68"/>
      <c r="O108" s="68"/>
      <c r="P108" s="68"/>
      <c r="Q108" s="68" t="s">
        <v>12</v>
      </c>
      <c r="R108" s="68"/>
      <c r="S108" s="68"/>
      <c r="T108" s="68"/>
      <c r="U108" s="68"/>
      <c r="V108" s="68" t="s">
        <v>11</v>
      </c>
      <c r="W108" s="68"/>
      <c r="X108" s="68"/>
      <c r="Y108" s="68"/>
      <c r="Z108" s="68"/>
      <c r="AA108" s="66">
        <f>SUM(AA88:AA103)</f>
        <v>430</v>
      </c>
      <c r="AB108" s="36" t="s">
        <v>16</v>
      </c>
      <c r="AC108" s="4"/>
      <c r="AD108" s="4"/>
      <c r="AE108" s="22">
        <v>3</v>
      </c>
      <c r="AF108" s="14">
        <v>1</v>
      </c>
      <c r="AG108" s="14">
        <v>3</v>
      </c>
      <c r="AH108" s="14">
        <v>4</v>
      </c>
      <c r="AI108" s="14">
        <v>5</v>
      </c>
      <c r="AJ108" s="14">
        <v>5</v>
      </c>
      <c r="AK108" s="14">
        <v>4</v>
      </c>
      <c r="AL108" s="14">
        <v>4</v>
      </c>
      <c r="AM108" s="14">
        <v>4</v>
      </c>
      <c r="AN108" s="14">
        <v>2</v>
      </c>
      <c r="AO108" s="14">
        <v>4</v>
      </c>
      <c r="AP108" s="14">
        <v>4</v>
      </c>
      <c r="AQ108" s="14">
        <v>4</v>
      </c>
      <c r="AR108" s="14">
        <v>2</v>
      </c>
      <c r="AS108" s="14">
        <v>3</v>
      </c>
      <c r="AT108" s="23">
        <f t="shared" si="41"/>
        <v>3.0625</v>
      </c>
    </row>
    <row r="109" spans="1:46" ht="12.75" customHeight="1" x14ac:dyDescent="0.2">
      <c r="A109" s="37">
        <v>2024</v>
      </c>
      <c r="B109" s="68" t="s">
        <v>4</v>
      </c>
      <c r="C109" s="68"/>
      <c r="D109" s="68"/>
      <c r="E109" s="68"/>
      <c r="F109" s="68"/>
      <c r="G109" s="68" t="s">
        <v>4</v>
      </c>
      <c r="H109" s="68"/>
      <c r="I109" s="68"/>
      <c r="J109" s="68"/>
      <c r="K109" s="68"/>
      <c r="L109" s="68" t="s">
        <v>4</v>
      </c>
      <c r="M109" s="68"/>
      <c r="N109" s="68"/>
      <c r="O109" s="68"/>
      <c r="P109" s="68"/>
      <c r="Q109" s="68" t="s">
        <v>4</v>
      </c>
      <c r="R109" s="68"/>
      <c r="S109" s="68"/>
      <c r="T109" s="68"/>
      <c r="U109" s="68"/>
      <c r="V109" s="68" t="s">
        <v>4</v>
      </c>
      <c r="W109" s="68"/>
      <c r="X109" s="68"/>
      <c r="Y109" s="68"/>
      <c r="Z109" s="68"/>
      <c r="AA109" s="66"/>
      <c r="AB109" s="38" t="s">
        <v>17</v>
      </c>
      <c r="AC109" s="4"/>
      <c r="AD109" s="4"/>
      <c r="AE109" s="22">
        <v>4</v>
      </c>
      <c r="AF109" s="14">
        <v>4</v>
      </c>
      <c r="AG109" s="14">
        <v>3</v>
      </c>
      <c r="AH109" s="14">
        <v>4</v>
      </c>
      <c r="AI109" s="14">
        <v>3</v>
      </c>
      <c r="AJ109" s="14">
        <v>4</v>
      </c>
      <c r="AK109" s="14">
        <v>3</v>
      </c>
      <c r="AL109" s="14">
        <v>2</v>
      </c>
      <c r="AM109" s="14">
        <v>4</v>
      </c>
      <c r="AN109" s="14">
        <v>2</v>
      </c>
      <c r="AO109" s="14">
        <v>2</v>
      </c>
      <c r="AP109" s="14">
        <v>2</v>
      </c>
      <c r="AQ109" s="14">
        <v>3</v>
      </c>
      <c r="AR109" s="14">
        <v>2</v>
      </c>
      <c r="AS109" s="14">
        <v>2</v>
      </c>
      <c r="AT109" s="23">
        <f t="shared" si="41"/>
        <v>2.5</v>
      </c>
    </row>
    <row r="110" spans="1:46" ht="12.75" customHeight="1" x14ac:dyDescent="0.2">
      <c r="A110" s="39" t="s">
        <v>107</v>
      </c>
      <c r="B110" s="66">
        <f>SUM(C88:C102)</f>
        <v>80</v>
      </c>
      <c r="C110" s="66"/>
      <c r="D110" s="66"/>
      <c r="E110" s="66"/>
      <c r="F110" s="66"/>
      <c r="G110" s="66">
        <f>SUM(H88:H102)</f>
        <v>99</v>
      </c>
      <c r="H110" s="66"/>
      <c r="I110" s="66"/>
      <c r="J110" s="66"/>
      <c r="K110" s="66"/>
      <c r="L110" s="66">
        <f>SUM(M88:M102)</f>
        <v>97</v>
      </c>
      <c r="M110" s="66"/>
      <c r="N110" s="66"/>
      <c r="O110" s="66"/>
      <c r="P110" s="66"/>
      <c r="Q110" s="66">
        <f>SUM(R88:R102)</f>
        <v>75</v>
      </c>
      <c r="R110" s="66"/>
      <c r="S110" s="66"/>
      <c r="T110" s="66"/>
      <c r="U110" s="66"/>
      <c r="V110" s="66">
        <f>SUM(W88:W102)</f>
        <v>79</v>
      </c>
      <c r="W110" s="66"/>
      <c r="X110" s="66"/>
      <c r="Y110" s="66"/>
      <c r="Z110" s="66"/>
      <c r="AA110" s="66"/>
      <c r="AB110" s="40">
        <f>SUM(AA88:AA103)/16</f>
        <v>26.875</v>
      </c>
      <c r="AC110" s="4"/>
      <c r="AD110" s="4"/>
      <c r="AE110" s="22">
        <v>5</v>
      </c>
      <c r="AF110" s="14">
        <v>5</v>
      </c>
      <c r="AG110" s="14">
        <v>5</v>
      </c>
      <c r="AH110" s="14">
        <v>2</v>
      </c>
      <c r="AI110" s="14">
        <v>5</v>
      </c>
      <c r="AJ110" s="14">
        <v>1</v>
      </c>
      <c r="AK110" s="14">
        <v>2</v>
      </c>
      <c r="AL110" s="14">
        <v>3</v>
      </c>
      <c r="AM110" s="14">
        <v>5</v>
      </c>
      <c r="AN110" s="14">
        <v>1</v>
      </c>
      <c r="AO110" s="14">
        <v>3</v>
      </c>
      <c r="AP110" s="14">
        <v>5</v>
      </c>
      <c r="AQ110" s="14">
        <v>3</v>
      </c>
      <c r="AR110" s="14">
        <v>2</v>
      </c>
      <c r="AS110" s="14">
        <v>1</v>
      </c>
      <c r="AT110" s="23">
        <f t="shared" si="41"/>
        <v>2.6875</v>
      </c>
    </row>
    <row r="111" spans="1:46" x14ac:dyDescent="0.2">
      <c r="AE111" s="24" t="s">
        <v>35</v>
      </c>
      <c r="AF111" s="24">
        <f>SUM(AF106:AF110)</f>
        <v>20</v>
      </c>
      <c r="AG111" s="24">
        <f t="shared" ref="AG111:AL111" si="42">SUM(AG106:AG110)</f>
        <v>20</v>
      </c>
      <c r="AH111" s="24">
        <f t="shared" si="42"/>
        <v>17</v>
      </c>
      <c r="AI111" s="24">
        <f t="shared" si="42"/>
        <v>20</v>
      </c>
      <c r="AJ111" s="24">
        <f t="shared" si="42"/>
        <v>17</v>
      </c>
      <c r="AK111" s="24">
        <f t="shared" si="42"/>
        <v>19</v>
      </c>
      <c r="AL111" s="24">
        <f t="shared" si="42"/>
        <v>13</v>
      </c>
      <c r="AM111" s="24">
        <f>SUM(AM106:AM110)</f>
        <v>20</v>
      </c>
      <c r="AN111" s="24">
        <f t="shared" ref="AN111:AS111" si="43">SUM(AN106:AN110)</f>
        <v>14</v>
      </c>
      <c r="AO111" s="24">
        <f t="shared" si="43"/>
        <v>16</v>
      </c>
      <c r="AP111" s="24">
        <f t="shared" si="43"/>
        <v>13</v>
      </c>
      <c r="AQ111" s="24">
        <f t="shared" si="43"/>
        <v>13</v>
      </c>
      <c r="AR111" s="24">
        <f t="shared" si="43"/>
        <v>11</v>
      </c>
      <c r="AS111" s="24">
        <f t="shared" si="43"/>
        <v>11</v>
      </c>
      <c r="AT111" s="23">
        <f t="shared" si="41"/>
        <v>14</v>
      </c>
    </row>
  </sheetData>
  <sortState ref="B27:B54">
    <sortCondition ref="B27:B54"/>
  </sortState>
  <mergeCells count="108">
    <mergeCell ref="V25:Z25"/>
    <mergeCell ref="V26:Z26"/>
    <mergeCell ref="B26:F26"/>
    <mergeCell ref="B25:F25"/>
    <mergeCell ref="G2:K2"/>
    <mergeCell ref="G25:K25"/>
    <mergeCell ref="G26:K26"/>
    <mergeCell ref="AC30:AC31"/>
    <mergeCell ref="A29:AC29"/>
    <mergeCell ref="B24:F24"/>
    <mergeCell ref="L24:P24"/>
    <mergeCell ref="AA24:AA26"/>
    <mergeCell ref="A1:AC1"/>
    <mergeCell ref="AC2:AC3"/>
    <mergeCell ref="AE29:AT29"/>
    <mergeCell ref="B30:F30"/>
    <mergeCell ref="G30:K30"/>
    <mergeCell ref="L30:P30"/>
    <mergeCell ref="Q30:U30"/>
    <mergeCell ref="V30:Z30"/>
    <mergeCell ref="AE30:AS30"/>
    <mergeCell ref="AE1:AT1"/>
    <mergeCell ref="AE2:AS2"/>
    <mergeCell ref="AE11:AT11"/>
    <mergeCell ref="AE20:AT20"/>
    <mergeCell ref="Q24:U24"/>
    <mergeCell ref="L26:P26"/>
    <mergeCell ref="Q2:U2"/>
    <mergeCell ref="B2:F2"/>
    <mergeCell ref="Q25:U25"/>
    <mergeCell ref="L25:P25"/>
    <mergeCell ref="Q26:U26"/>
    <mergeCell ref="L2:P2"/>
    <mergeCell ref="G24:K24"/>
    <mergeCell ref="V2:Z2"/>
    <mergeCell ref="V24:Z24"/>
    <mergeCell ref="AE39:AT39"/>
    <mergeCell ref="AE48:AT48"/>
    <mergeCell ref="B52:F52"/>
    <mergeCell ref="G52:K52"/>
    <mergeCell ref="L52:P52"/>
    <mergeCell ref="Q52:U52"/>
    <mergeCell ref="V52:Z52"/>
    <mergeCell ref="AA52:AA54"/>
    <mergeCell ref="B53:F53"/>
    <mergeCell ref="G53:K53"/>
    <mergeCell ref="L53:P53"/>
    <mergeCell ref="Q53:U53"/>
    <mergeCell ref="V53:Z53"/>
    <mergeCell ref="B54:F54"/>
    <mergeCell ref="G54:K54"/>
    <mergeCell ref="L54:P54"/>
    <mergeCell ref="AE57:AT57"/>
    <mergeCell ref="B58:F58"/>
    <mergeCell ref="G58:K58"/>
    <mergeCell ref="L58:P58"/>
    <mergeCell ref="Q58:U58"/>
    <mergeCell ref="V58:Z58"/>
    <mergeCell ref="AE58:AS58"/>
    <mergeCell ref="Q54:U54"/>
    <mergeCell ref="V54:Z54"/>
    <mergeCell ref="A57:AC57"/>
    <mergeCell ref="AC58:AC59"/>
    <mergeCell ref="AE67:AT67"/>
    <mergeCell ref="AE76:AT76"/>
    <mergeCell ref="B80:F80"/>
    <mergeCell ref="G80:K80"/>
    <mergeCell ref="L80:P80"/>
    <mergeCell ref="Q80:U80"/>
    <mergeCell ref="V80:Z80"/>
    <mergeCell ref="AA80:AA82"/>
    <mergeCell ref="B81:F81"/>
    <mergeCell ref="G81:K81"/>
    <mergeCell ref="L81:P81"/>
    <mergeCell ref="Q81:U81"/>
    <mergeCell ref="V81:Z81"/>
    <mergeCell ref="B82:F82"/>
    <mergeCell ref="G82:K82"/>
    <mergeCell ref="L82:P82"/>
    <mergeCell ref="AE85:AT85"/>
    <mergeCell ref="B86:F86"/>
    <mergeCell ref="G86:K86"/>
    <mergeCell ref="L86:P86"/>
    <mergeCell ref="Q86:U86"/>
    <mergeCell ref="V86:Z86"/>
    <mergeCell ref="AE86:AS86"/>
    <mergeCell ref="Q82:U82"/>
    <mergeCell ref="V82:Z82"/>
    <mergeCell ref="A85:AC85"/>
    <mergeCell ref="AC86:AC87"/>
    <mergeCell ref="Q110:U110"/>
    <mergeCell ref="V110:Z110"/>
    <mergeCell ref="AE95:AT95"/>
    <mergeCell ref="AE104:AT104"/>
    <mergeCell ref="B108:F108"/>
    <mergeCell ref="G108:K108"/>
    <mergeCell ref="L108:P108"/>
    <mergeCell ref="Q108:U108"/>
    <mergeCell ref="V108:Z108"/>
    <mergeCell ref="AA108:AA110"/>
    <mergeCell ref="B109:F109"/>
    <mergeCell ref="G109:K109"/>
    <mergeCell ref="L109:P109"/>
    <mergeCell ref="Q109:U109"/>
    <mergeCell ref="V109:Z109"/>
    <mergeCell ref="B110:F110"/>
    <mergeCell ref="G110:K110"/>
    <mergeCell ref="L110:P110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2024-09-13T12:21:00Z</dcterms:modified>
</cp:coreProperties>
</file>